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192.168.10.254\Alrit共有\共有\旧フォルダー(10月1日スタート)\1.学生申込\★★★最新版入学願書\"/>
    </mc:Choice>
  </mc:AlternateContent>
  <xr:revisionPtr revIDLastSave="0" documentId="13_ncr:1_{55B8FE2A-902C-4B74-9492-ABD10CC9A7C9}" xr6:coauthVersionLast="47" xr6:coauthVersionMax="47" xr10:uidLastSave="{00000000-0000-0000-0000-000000000000}"/>
  <workbookProtection workbookAlgorithmName="SHA-512" workbookHashValue="pp4O5oDkdveoNB7vmjrJW/oELyhXR3rsYdjhlZK7bhkVr/eJmAi27nTbYopoEmmIkx+SDL/aqD+wzYh29BY9BQ==" workbookSaltValue="xYP2z1cgt5neTQsfVLiZkg==" workbookSpinCount="100000" lockStructure="1"/>
  <bookViews>
    <workbookView xWindow="-4740" yWindow="-21720" windowWidth="38640" windowHeight="21120" tabRatio="783" firstSheet="1" activeTab="2" xr2:uid="{00000000-000D-0000-FFFF-FFFF00000000}"/>
  </bookViews>
  <sheets>
    <sheet name="基本情報" sheetId="7" state="hidden" r:id="rId1"/>
    <sheet name="表紙" sheetId="17" r:id="rId2"/>
    <sheet name="入学願書" sheetId="6" r:id="rId3"/>
    <sheet name="履歴書" sheetId="3" r:id="rId4"/>
    <sheet name="経費支弁書" sheetId="4" r:id="rId5"/>
    <sheet name="申請人用（認定）" sheetId="20" state="hidden" r:id="rId6"/>
    <sheet name="申請人用（認定）２Ｐ " sheetId="21" state="hidden" r:id="rId7"/>
    <sheet name="申請人用（認定）３Ｐ " sheetId="22" state="hidden" r:id="rId8"/>
    <sheet name="所属機関用（認定）１Ｐ" sheetId="30" state="hidden" r:id="rId9"/>
    <sheet name="所属機関用（認定）２Ｐ " sheetId="24" state="hidden" r:id="rId10"/>
    <sheet name="認定_日本語_適正Ⅰ" sheetId="32" state="hidden" r:id="rId11"/>
    <sheet name="別紙" sheetId="31" state="hidden" r:id="rId12"/>
  </sheets>
  <definedNames>
    <definedName name="_xlnm._FilterDatabase" localSheetId="2" hidden="1">入学願書!$R$10:$AL$29</definedName>
    <definedName name="_xlnm._FilterDatabase" localSheetId="3" hidden="1">履歴書!$H$24:$AL$33</definedName>
    <definedName name="_xlnm.Print_Area" localSheetId="4">経費支弁書!$A$1:$AV$76</definedName>
    <definedName name="_xlnm.Print_Area" localSheetId="8">'所属機関用（認定）１Ｐ'!$A$1:$AJ$72</definedName>
    <definedName name="_xlnm.Print_Area" localSheetId="9">'所属機関用（認定）２Ｐ '!$A$1:$AJ$83</definedName>
    <definedName name="_xlnm.Print_Area" localSheetId="5">'申請人用（認定）'!$A$1:$AQ$112</definedName>
    <definedName name="_xlnm.Print_Area" localSheetId="6">'申請人用（認定）２Ｐ '!$A$1:$AH$93</definedName>
    <definedName name="_xlnm.Print_Area" localSheetId="7">'申請人用（認定）３Ｐ '!$A$1:$AH$84</definedName>
    <definedName name="_xlnm.Print_Area" localSheetId="2">入学願書!$A$1:$BG$81</definedName>
    <definedName name="_xlnm.Print_Area" localSheetId="10">認定_日本語_適正Ⅰ!$A$1:$AN$24</definedName>
    <definedName name="_xlnm.Print_Area" localSheetId="1">表紙!$B$2:$K$28</definedName>
    <definedName name="_xlnm.Print_Area" localSheetId="11">別紙!$A$1:$AM$74</definedName>
    <definedName name="_xlnm.Print_Area" localSheetId="3">履歴書!$A$18:$AM$142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9" i="3" l="1"/>
  <c r="A41" i="3"/>
  <c r="A37" i="3"/>
  <c r="CM2" i="7" a="1"/>
  <c r="CM2" i="7"/>
  <c r="CL2" i="7"/>
  <c r="CK2" i="7"/>
  <c r="T22" i="32"/>
  <c r="AE49" i="31"/>
  <c r="AE48" i="31"/>
  <c r="X49" i="31"/>
  <c r="X48" i="31"/>
  <c r="H46" i="31"/>
  <c r="H45" i="31"/>
  <c r="O48" i="31"/>
  <c r="Z52" i="31"/>
  <c r="Z51" i="31"/>
  <c r="I52" i="31"/>
  <c r="I51" i="31"/>
  <c r="Y43" i="31"/>
  <c r="Y42" i="31"/>
  <c r="H42" i="31"/>
  <c r="H43" i="31"/>
  <c r="F20" i="31"/>
  <c r="O49" i="31"/>
  <c r="H49" i="31"/>
  <c r="H48" i="31"/>
  <c r="H40" i="31"/>
  <c r="H39" i="31"/>
  <c r="H37" i="31"/>
  <c r="H36" i="31"/>
  <c r="C32" i="31"/>
  <c r="F21" i="31"/>
  <c r="Y17" i="31"/>
  <c r="Y16" i="31"/>
  <c r="F17" i="31"/>
  <c r="F16" i="31"/>
  <c r="Y13" i="31"/>
  <c r="Y12" i="31"/>
  <c r="F13" i="31"/>
  <c r="F12" i="31"/>
  <c r="C9" i="31"/>
  <c r="B45" i="21"/>
  <c r="B40" i="21"/>
  <c r="W2" i="7"/>
  <c r="E26" i="20"/>
  <c r="EU2" i="7"/>
  <c r="EN2" i="7"/>
  <c r="EG2" i="7"/>
  <c r="DZ2" i="7"/>
  <c r="E104" i="20"/>
  <c r="E102" i="20"/>
  <c r="E100" i="20"/>
  <c r="E98" i="20"/>
  <c r="G20" i="20"/>
  <c r="L4" i="30"/>
  <c r="FS2" i="7"/>
  <c r="FL2" i="7"/>
  <c r="G86" i="21"/>
  <c r="G85" i="21"/>
  <c r="G84" i="21"/>
  <c r="G83" i="21"/>
  <c r="S2" i="7"/>
  <c r="R2" i="7"/>
  <c r="X27" i="20"/>
  <c r="X26" i="20"/>
  <c r="FX2" i="7"/>
  <c r="FQ2" i="7"/>
  <c r="FP2" i="7"/>
  <c r="H92" i="21"/>
  <c r="CW2" i="7"/>
  <c r="CQ2" i="7"/>
  <c r="CP2" i="7"/>
  <c r="DA2" i="7"/>
  <c r="CU2" i="7"/>
  <c r="CY2" i="7"/>
  <c r="CS2" i="7"/>
  <c r="CT2" i="7"/>
  <c r="BP2" i="7"/>
  <c r="AS2" i="7"/>
  <c r="AG2" i="7"/>
  <c r="L137" i="3"/>
  <c r="I137" i="3"/>
  <c r="E137" i="3"/>
  <c r="AH26" i="3"/>
  <c r="AM26" i="6"/>
  <c r="AN1" i="20"/>
  <c r="S16" i="22"/>
  <c r="W16" i="22" a="1"/>
  <c r="W16" i="22"/>
  <c r="GL2" i="7" a="1"/>
  <c r="GL2" i="7"/>
  <c r="FI2" i="7"/>
  <c r="DW2" i="7"/>
  <c r="DV2" i="7"/>
  <c r="CZ2" i="7"/>
  <c r="J2" i="7" a="1"/>
  <c r="J2" i="7"/>
  <c r="I2" i="7" a="1"/>
  <c r="I2" i="7"/>
  <c r="AJ2" i="7"/>
  <c r="AU2" i="7"/>
  <c r="AI2" i="7"/>
  <c r="AH2" i="7"/>
  <c r="D15" i="17"/>
  <c r="S130" i="3"/>
  <c r="S128" i="3"/>
  <c r="S126" i="3"/>
  <c r="S122" i="3"/>
  <c r="S120" i="3"/>
  <c r="G13" i="6"/>
  <c r="C31" i="4"/>
  <c r="A35" i="6"/>
  <c r="A98" i="20"/>
  <c r="F52" i="21"/>
  <c r="E42" i="21"/>
  <c r="V43" i="21"/>
  <c r="V42" i="21"/>
  <c r="E43" i="21"/>
  <c r="AB50" i="24"/>
  <c r="U50" i="24"/>
  <c r="AA47" i="24"/>
  <c r="F44" i="24"/>
  <c r="F41" i="24"/>
  <c r="Q34" i="22"/>
  <c r="M34" i="22"/>
  <c r="B34" i="22"/>
  <c r="M31" i="22"/>
  <c r="B31" i="22"/>
  <c r="AA10" i="22"/>
  <c r="I10" i="22"/>
  <c r="C10" i="22"/>
  <c r="AA7" i="22"/>
  <c r="W7" i="22"/>
  <c r="S7" i="22"/>
  <c r="O7" i="22"/>
  <c r="L7" i="22"/>
  <c r="I7" i="22"/>
  <c r="F7" i="22"/>
  <c r="C7" i="22"/>
  <c r="AA89" i="21"/>
  <c r="K89" i="21"/>
  <c r="AA88" i="21"/>
  <c r="K88" i="21"/>
  <c r="AA86" i="21"/>
  <c r="AA85" i="21"/>
  <c r="B74" i="21"/>
  <c r="J74" i="21"/>
  <c r="FH2" i="7"/>
  <c r="S71" i="21"/>
  <c r="AA71" i="21"/>
  <c r="FG2" i="7"/>
  <c r="B71" i="21"/>
  <c r="G71" i="21"/>
  <c r="FF2" i="7"/>
  <c r="T34" i="21"/>
  <c r="R34" i="21"/>
  <c r="C34" i="21"/>
  <c r="A34" i="21"/>
  <c r="T32" i="21"/>
  <c r="R32" i="21"/>
  <c r="C32" i="21"/>
  <c r="A32" i="21"/>
  <c r="T30" i="21"/>
  <c r="R30" i="21"/>
  <c r="C30" i="21"/>
  <c r="A30" i="21"/>
  <c r="Z20" i="21"/>
  <c r="Z19" i="21"/>
  <c r="V19" i="21"/>
  <c r="P19" i="21"/>
  <c r="J19" i="21"/>
  <c r="C19" i="21"/>
  <c r="AB17" i="21"/>
  <c r="V17" i="21"/>
  <c r="Q17" i="21"/>
  <c r="J17" i="21"/>
  <c r="C17" i="21"/>
  <c r="X15" i="21"/>
  <c r="R15" i="21"/>
  <c r="M15" i="21"/>
  <c r="H15" i="21"/>
  <c r="V12" i="21"/>
  <c r="V11" i="21"/>
  <c r="V105" i="20"/>
  <c r="AI104" i="20"/>
  <c r="Z104" i="20"/>
  <c r="V104" i="20"/>
  <c r="N104" i="20"/>
  <c r="V103" i="20"/>
  <c r="AI102" i="20"/>
  <c r="Z102" i="20"/>
  <c r="V102" i="20"/>
  <c r="N102" i="20"/>
  <c r="V101" i="20"/>
  <c r="AI100" i="20"/>
  <c r="Z100" i="20"/>
  <c r="V100" i="20"/>
  <c r="N100" i="20"/>
  <c r="V99" i="20"/>
  <c r="AI98" i="20"/>
  <c r="Z98" i="20"/>
  <c r="V98" i="20"/>
  <c r="N98" i="20"/>
  <c r="AK74" i="20"/>
  <c r="S74" i="20"/>
  <c r="AN68" i="20"/>
  <c r="AJ68" i="20"/>
  <c r="AE68" i="20"/>
  <c r="Z68" i="20"/>
  <c r="V68" i="20"/>
  <c r="Q68" i="20"/>
  <c r="E68" i="20"/>
  <c r="J61" i="20"/>
  <c r="AC55" i="20"/>
  <c r="R55" i="20"/>
  <c r="N55" i="20"/>
  <c r="H55" i="20"/>
  <c r="AM35" i="20"/>
  <c r="AI35" i="20"/>
  <c r="AC35" i="20"/>
  <c r="I35" i="20"/>
  <c r="P23" i="20"/>
  <c r="AM17" i="20"/>
  <c r="AI17" i="20"/>
  <c r="AC17" i="20"/>
  <c r="BL68" i="4"/>
  <c r="CG65" i="4"/>
  <c r="AI65" i="4"/>
  <c r="N65" i="4"/>
  <c r="BL65" i="4"/>
  <c r="N62" i="4"/>
  <c r="BL62" i="4"/>
  <c r="N59" i="4"/>
  <c r="BL59" i="4"/>
  <c r="BT42" i="4"/>
  <c r="BA31" i="4"/>
  <c r="AY23" i="4" a="1"/>
  <c r="AY23" i="4"/>
  <c r="CL11" i="4"/>
  <c r="CB11" i="4"/>
  <c r="AN11" i="4"/>
  <c r="AD11" i="4"/>
  <c r="BI9" i="4"/>
  <c r="K9" i="4"/>
  <c r="O130" i="3"/>
  <c r="O128" i="3"/>
  <c r="O126" i="3"/>
  <c r="S124" i="3"/>
  <c r="O124" i="3"/>
  <c r="O122" i="3"/>
  <c r="O120" i="3"/>
  <c r="AF56" i="3"/>
  <c r="AF55" i="3"/>
  <c r="AF54" i="3"/>
  <c r="F49" i="3"/>
  <c r="A49" i="3"/>
  <c r="AG48" i="3"/>
  <c r="AF48" i="3"/>
  <c r="Y48" i="3"/>
  <c r="F48" i="3"/>
  <c r="F47" i="3"/>
  <c r="A47" i="3"/>
  <c r="AG46" i="3"/>
  <c r="AF46" i="3"/>
  <c r="Y46" i="3"/>
  <c r="F46" i="3"/>
  <c r="F45" i="3"/>
  <c r="A45" i="3"/>
  <c r="AG44" i="3"/>
  <c r="AF44" i="3"/>
  <c r="Y44" i="3"/>
  <c r="F44" i="3"/>
  <c r="F43" i="3"/>
  <c r="A43" i="3"/>
  <c r="AG42" i="3"/>
  <c r="AF42" i="3"/>
  <c r="Y42" i="3"/>
  <c r="F42" i="3"/>
  <c r="F41" i="3"/>
  <c r="AG40" i="3"/>
  <c r="AF40" i="3"/>
  <c r="Y40" i="3"/>
  <c r="F40" i="3"/>
  <c r="F39" i="3"/>
  <c r="AG38" i="3"/>
  <c r="AF38" i="3"/>
  <c r="Y38" i="3"/>
  <c r="F38" i="3"/>
  <c r="DJ2" i="7"/>
  <c r="F32" i="3"/>
  <c r="F30" i="3"/>
  <c r="F29" i="3"/>
  <c r="AD28" i="3"/>
  <c r="P28" i="3"/>
  <c r="AA26" i="3"/>
  <c r="V2" i="7"/>
  <c r="R26" i="3"/>
  <c r="Q2" i="7"/>
  <c r="F26" i="3"/>
  <c r="P25" i="3"/>
  <c r="F25" i="3"/>
  <c r="F9" i="3"/>
  <c r="F7" i="3"/>
  <c r="AI66" i="6"/>
  <c r="AI52" i="6"/>
  <c r="S41" i="6"/>
  <c r="EW2" i="7"/>
  <c r="O41" i="6"/>
  <c r="A41" i="6"/>
  <c r="ET2" i="7"/>
  <c r="S39" i="6"/>
  <c r="EP2" i="7"/>
  <c r="O39" i="6"/>
  <c r="A39" i="6"/>
  <c r="A102" i="20"/>
  <c r="S37" i="6"/>
  <c r="R100" i="20"/>
  <c r="O37" i="6"/>
  <c r="A37" i="6"/>
  <c r="A100" i="20"/>
  <c r="S35" i="6"/>
  <c r="R98" i="20"/>
  <c r="O35" i="6"/>
  <c r="R29" i="6"/>
  <c r="AJ28" i="6"/>
  <c r="H58" i="20"/>
  <c r="Q21" i="6"/>
  <c r="G21" i="6"/>
  <c r="Q19" i="6"/>
  <c r="K11" i="4"/>
  <c r="G11" i="6"/>
  <c r="N10" i="6"/>
  <c r="M26" i="3"/>
  <c r="D9" i="17"/>
  <c r="D6" i="17"/>
  <c r="GK2" i="7" a="1"/>
  <c r="GK2" i="7"/>
  <c r="GJ2" i="7"/>
  <c r="GH2" i="7"/>
  <c r="GG2" i="7"/>
  <c r="GF2" i="7"/>
  <c r="GE2" i="7"/>
  <c r="GD2" i="7"/>
  <c r="GC2" i="7"/>
  <c r="GB2" i="7"/>
  <c r="GA2" i="7"/>
  <c r="FZ2" i="7"/>
  <c r="FY2" i="7"/>
  <c r="FV2" i="7"/>
  <c r="FU2" i="7"/>
  <c r="FT2" i="7"/>
  <c r="FR2" i="7"/>
  <c r="FO2" i="7"/>
  <c r="FN2" i="7"/>
  <c r="FM2" i="7"/>
  <c r="FK2" i="7"/>
  <c r="EZ2" i="7"/>
  <c r="EY2" i="7"/>
  <c r="EX2" i="7"/>
  <c r="EV2" i="7"/>
  <c r="ES2" i="7"/>
  <c r="ER2" i="7"/>
  <c r="EQ2" i="7"/>
  <c r="EO2" i="7"/>
  <c r="EL2" i="7"/>
  <c r="EK2" i="7"/>
  <c r="EJ2" i="7"/>
  <c r="EH2" i="7"/>
  <c r="EE2" i="7"/>
  <c r="ED2" i="7"/>
  <c r="EC2" i="7"/>
  <c r="EA2" i="7"/>
  <c r="DI2" i="7"/>
  <c r="DH2" i="7"/>
  <c r="DC2" i="7"/>
  <c r="DB2" i="7"/>
  <c r="CX2" i="7"/>
  <c r="CV2" i="7"/>
  <c r="CR2" i="7"/>
  <c r="CO2" i="7"/>
  <c r="CN2" i="7"/>
  <c r="CF2" i="7"/>
  <c r="CC2" i="7"/>
  <c r="BZ2" i="7"/>
  <c r="BW2" i="7"/>
  <c r="BT2" i="7"/>
  <c r="BQ2" i="7"/>
  <c r="BM2" i="7"/>
  <c r="BL2" i="7"/>
  <c r="BK2" i="7"/>
  <c r="BJ2" i="7"/>
  <c r="BI2" i="7"/>
  <c r="BH2" i="7"/>
  <c r="BG2" i="7"/>
  <c r="BF2" i="7"/>
  <c r="BE2" i="7"/>
  <c r="BD2" i="7"/>
  <c r="BC2" i="7"/>
  <c r="BB2" i="7"/>
  <c r="BA2" i="7"/>
  <c r="AY2" i="7"/>
  <c r="AX2" i="7"/>
  <c r="AW2" i="7"/>
  <c r="AV2" i="7"/>
  <c r="AT2" i="7"/>
  <c r="AR2" i="7"/>
  <c r="AQ2" i="7"/>
  <c r="AP2" i="7"/>
  <c r="AM2" i="7"/>
  <c r="AL2" i="7"/>
  <c r="AK2" i="7"/>
  <c r="AA2" i="7"/>
  <c r="Y2" i="7"/>
  <c r="X2" i="7"/>
  <c r="U2" i="7"/>
  <c r="T2" i="7"/>
  <c r="P2" i="7"/>
  <c r="N2" i="7"/>
  <c r="M2" i="7"/>
  <c r="L2" i="7"/>
  <c r="K2" i="7"/>
  <c r="G2" i="7"/>
  <c r="D2" i="7"/>
  <c r="C2" i="7"/>
  <c r="B2" i="7"/>
  <c r="I16" i="3"/>
  <c r="I34" i="21"/>
  <c r="X16" i="3"/>
  <c r="X34" i="21"/>
  <c r="X15" i="3"/>
  <c r="X32" i="21"/>
  <c r="X14" i="3"/>
  <c r="X30" i="21"/>
  <c r="AB14" i="3"/>
  <c r="Z30" i="21"/>
  <c r="E15" i="3"/>
  <c r="G32" i="21"/>
  <c r="I15" i="3"/>
  <c r="I32" i="21"/>
  <c r="I14" i="3"/>
  <c r="I30" i="21"/>
  <c r="E16" i="3"/>
  <c r="G34" i="21"/>
  <c r="Q92" i="21"/>
  <c r="Q91" i="21"/>
  <c r="H91" i="21"/>
  <c r="AB15" i="3"/>
  <c r="Z32" i="21"/>
  <c r="AB16" i="3"/>
  <c r="Z34" i="21"/>
  <c r="E14" i="3"/>
  <c r="G30" i="21"/>
  <c r="EB2" i="7"/>
  <c r="EF2" i="7"/>
  <c r="EI2" i="7"/>
  <c r="DG2" i="7"/>
  <c r="DD2" i="7"/>
  <c r="DK2" i="7"/>
  <c r="G15" i="21"/>
  <c r="FW2" i="7"/>
  <c r="M49" i="21"/>
  <c r="S49" i="21"/>
  <c r="G47" i="21"/>
  <c r="G49" i="21"/>
  <c r="EM2" i="7"/>
  <c r="DY2" i="7"/>
  <c r="CG2" i="7"/>
  <c r="DM2" i="7"/>
  <c r="DO2" i="7"/>
  <c r="DP2" i="7"/>
  <c r="DE2" i="7"/>
  <c r="DQ2" i="7"/>
  <c r="K9" i="3"/>
  <c r="G22" i="21"/>
  <c r="DR2" i="7"/>
  <c r="G21" i="21"/>
  <c r="DL2" i="7"/>
  <c r="DN2" i="7"/>
  <c r="DF2" i="7"/>
  <c r="AF9" i="3"/>
  <c r="AF7" i="3"/>
  <c r="AD21" i="21"/>
  <c r="R104" i="20"/>
  <c r="BI11" i="4"/>
  <c r="R102" i="20"/>
  <c r="F28" i="3"/>
  <c r="G17" i="20"/>
  <c r="Y49" i="21"/>
  <c r="A104" i="20"/>
  <c r="O2" i="7"/>
  <c r="W15" i="21"/>
  <c r="G46" i="21"/>
  <c r="Y50" i="21"/>
  <c r="S50" i="21"/>
  <c r="M50" i="21"/>
  <c r="G50" i="21"/>
  <c r="CA2" i="7"/>
  <c r="Q15" i="21"/>
  <c r="V34" i="21"/>
  <c r="L15" i="21"/>
  <c r="Z2" i="7"/>
  <c r="V30" i="21"/>
  <c r="CD2" i="7"/>
  <c r="V32" i="21"/>
  <c r="BY2" i="7"/>
  <c r="CB2" i="7"/>
  <c r="BU2" i="7"/>
  <c r="BX2" i="7"/>
  <c r="E32" i="21"/>
  <c r="E34" i="21"/>
  <c r="BV2" i="7"/>
  <c r="CH2" i="7"/>
  <c r="E30" i="21"/>
  <c r="BS2" i="7"/>
  <c r="CE2" i="7"/>
  <c r="BR2" i="7"/>
  <c r="BN2" i="7"/>
  <c r="X21" i="21"/>
  <c r="AZ2" i="7"/>
  <c r="AD22" i="21"/>
  <c r="X22" i="21"/>
  <c r="BO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A-IWASA</author>
  </authors>
  <commentList>
    <comment ref="H1" authorId="0" shapeId="0" xr:uid="{00000000-0006-0000-0000-000001000000}">
      <text>
        <r>
          <rPr>
            <sz val="9"/>
            <rFont val="MS P ゴシック"/>
            <charset val="128"/>
          </rPr>
          <t>システム設定に登録した学生ステータス詳細を列名に追加して登録します。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0" authorId="0" shapeId="0" xr:uid="{00000000-0006-0000-0000-000001000000}">
      <text>
        <r>
          <rPr>
            <b/>
            <sz val="9"/>
            <color rgb="FF000000"/>
            <rFont val="MS P ゴシック"/>
            <family val="3"/>
            <charset val="128"/>
          </rPr>
          <t xml:space="preserve">システム設定 学校情報
</t>
        </r>
        <r>
          <rPr>
            <b/>
            <u/>
            <sz val="9"/>
            <color rgb="FF000000"/>
            <rFont val="MS P ゴシック"/>
            <family val="3"/>
            <charset val="128"/>
          </rPr>
          <t>学校名</t>
        </r>
        <r>
          <rPr>
            <b/>
            <sz val="9"/>
            <color rgb="FF000000"/>
            <rFont val="MS P ゴシック"/>
            <family val="3"/>
            <charset val="128"/>
          </rPr>
          <t xml:space="preserve">
を印字します。</t>
        </r>
      </text>
    </comment>
    <comment ref="T22" authorId="0" shapeId="0" xr:uid="{00000000-0006-0000-0000-000002000000}">
      <text>
        <r>
          <rPr>
            <b/>
            <sz val="9"/>
            <color rgb="FF000000"/>
            <rFont val="MS P ゴシック"/>
            <family val="3"/>
            <charset val="128"/>
          </rPr>
          <t xml:space="preserve">学生カルテ 基本情報
</t>
        </r>
        <r>
          <rPr>
            <b/>
            <u/>
            <sz val="9"/>
            <color rgb="FF000000"/>
            <rFont val="MS P ゴシック"/>
            <family val="3"/>
            <charset val="128"/>
          </rPr>
          <t>正式氏名（英字）</t>
        </r>
        <r>
          <rPr>
            <b/>
            <sz val="9"/>
            <color rgb="FF000000"/>
            <rFont val="MS P ゴシック"/>
            <family val="3"/>
            <charset val="128"/>
          </rPr>
          <t xml:space="preserve">
を印字します。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<sst xmlns="http://schemas.openxmlformats.org/spreadsheetml/2006/main" count="1940" uniqueCount="1294">
  <si>
    <t>学籍番号</t>
  </si>
  <si>
    <t>入学年月日</t>
  </si>
  <si>
    <t>正式氏名（英字）</t>
  </si>
  <si>
    <t>表示用　氏名（日本語）</t>
  </si>
  <si>
    <t>学生ステータス</t>
  </si>
  <si>
    <t>学生ステータス 異動日</t>
  </si>
  <si>
    <t>入学前学生ステータス詳細 申請中</t>
  </si>
  <si>
    <t>卒業年月日</t>
  </si>
  <si>
    <t>学科コース</t>
  </si>
  <si>
    <t>年度</t>
  </si>
  <si>
    <t>期</t>
  </si>
  <si>
    <t>正式氏名（日本語）</t>
  </si>
  <si>
    <t>氏名（フリガナ）</t>
  </si>
  <si>
    <t>国籍・地域</t>
  </si>
  <si>
    <t>生年月日</t>
  </si>
  <si>
    <t>性別</t>
  </si>
  <si>
    <t>出生地</t>
  </si>
  <si>
    <t>本国居住地</t>
  </si>
  <si>
    <t>本国電話番号</t>
  </si>
  <si>
    <t>本国携帯電話番号</t>
  </si>
  <si>
    <t>配偶者の有無</t>
  </si>
  <si>
    <t>職業</t>
  </si>
  <si>
    <t>入国予定年月日</t>
  </si>
  <si>
    <t>上陸予定港</t>
  </si>
  <si>
    <t>滞在予定期間</t>
  </si>
  <si>
    <t>査証申請予定地</t>
  </si>
  <si>
    <t>ビザ申請要否</t>
  </si>
  <si>
    <t>ビザ交付・不交付</t>
  </si>
  <si>
    <t>ビザ申請した在留資格</t>
  </si>
  <si>
    <t>ビザ交付備考</t>
  </si>
  <si>
    <t>メールアドレス２</t>
  </si>
  <si>
    <t>旅券 番号</t>
  </si>
  <si>
    <t>旅券 有効期限</t>
  </si>
  <si>
    <t>入国目的（P留学）</t>
  </si>
  <si>
    <t>同伴者の有無</t>
  </si>
  <si>
    <t>過去の出入国歴の有無</t>
  </si>
  <si>
    <t>出入国歴（回数）</t>
  </si>
  <si>
    <t>出入国歴（から～）</t>
  </si>
  <si>
    <t>出入国歴（～まで）</t>
  </si>
  <si>
    <t>卒業後の予定帰国</t>
  </si>
  <si>
    <t>卒業後の予定日本での進学</t>
  </si>
  <si>
    <t>卒業後の予定日本での就職</t>
  </si>
  <si>
    <t>卒業後の予定その他</t>
  </si>
  <si>
    <t>卒業後の予定その他 内容</t>
  </si>
  <si>
    <t>修学年数（小学校～最終学歴）</t>
  </si>
  <si>
    <t>最終学歴卒業</t>
  </si>
  <si>
    <t>最終学歴在学中</t>
  </si>
  <si>
    <t>最終学歴休学中</t>
  </si>
  <si>
    <t>最終学歴中退</t>
  </si>
  <si>
    <t>最終学歴博士</t>
  </si>
  <si>
    <t>最終学歴修士</t>
  </si>
  <si>
    <t>最終学歴大学</t>
  </si>
  <si>
    <t>最終学歴短期大学</t>
  </si>
  <si>
    <t>最終学歴専門学校</t>
  </si>
  <si>
    <t>最終学歴高等学校</t>
  </si>
  <si>
    <t>最終学歴中学校</t>
  </si>
  <si>
    <t>最終学歴小学校</t>
  </si>
  <si>
    <t>最終学歴その他</t>
  </si>
  <si>
    <t>最終学歴その他（理由）</t>
  </si>
  <si>
    <t>最終学歴学校名</t>
  </si>
  <si>
    <t>最終学歴卒業又は卒業見込み年月</t>
  </si>
  <si>
    <t>最終学歴卒業証書発行機関</t>
  </si>
  <si>
    <t>経歴１_始期</t>
  </si>
  <si>
    <t>経歴１_終期</t>
  </si>
  <si>
    <t>経歴１</t>
  </si>
  <si>
    <t>経歴２_始期</t>
  </si>
  <si>
    <t>経歴２_終期</t>
  </si>
  <si>
    <t>経歴２</t>
  </si>
  <si>
    <t>経歴３_始期</t>
  </si>
  <si>
    <t>経歴３_終期</t>
  </si>
  <si>
    <t>経歴３</t>
  </si>
  <si>
    <t>経歴４_始期</t>
  </si>
  <si>
    <t>経歴４_終期</t>
  </si>
  <si>
    <t>経歴４</t>
  </si>
  <si>
    <t>経歴５_始期</t>
  </si>
  <si>
    <t>経歴５_終期</t>
  </si>
  <si>
    <t>経歴５</t>
  </si>
  <si>
    <t>経歴６_始期</t>
  </si>
  <si>
    <t>経歴６_終期</t>
  </si>
  <si>
    <t>経歴６</t>
  </si>
  <si>
    <t>最終学歴中退学校名</t>
  </si>
  <si>
    <t>日本語能力・試験名</t>
  </si>
  <si>
    <t>日本語能力・級または点数</t>
  </si>
  <si>
    <t>日本語教育を受けた教育機関名１</t>
  </si>
  <si>
    <t>日本語教育を受けた期間開始１</t>
  </si>
  <si>
    <t>日本語教育を受けた期間終了１</t>
  </si>
  <si>
    <t>日本語教育を受けた教育機関名２</t>
  </si>
  <si>
    <t>日本語教育を受けた期間開始２</t>
  </si>
  <si>
    <t>日本語教育を受けた期間終了２</t>
  </si>
  <si>
    <t>日本語能力 その他コメント</t>
  </si>
  <si>
    <t>[自由項目]学歴（小学校）</t>
  </si>
  <si>
    <t>[自由項目]学歴（中学校）</t>
  </si>
  <si>
    <t>[自由項目]学歴（高等学校）</t>
  </si>
  <si>
    <t>[自由項目]学歴（専門学校/大学）</t>
  </si>
  <si>
    <t>[自由項目]学歴（その他）①(学校種別も記入)</t>
  </si>
  <si>
    <t>[自由項目]小学校入学年月日</t>
  </si>
  <si>
    <t>[自由項目]小学校卒業年月日</t>
  </si>
  <si>
    <t>[自由項目]中学校入学年月日</t>
  </si>
  <si>
    <t>[自由項目]中学校卒業年月日</t>
  </si>
  <si>
    <t>[自由項目]高等学校入学年月日</t>
  </si>
  <si>
    <t>[自由項目]高等学校卒業(予定)年月日</t>
  </si>
  <si>
    <t>[自由項目]専門学校/大学入学年月日</t>
  </si>
  <si>
    <t>[自由項目] 専門学校/大学卒業(予定)年月日</t>
  </si>
  <si>
    <t>[自由項目] 学歴（その他）②(学校種別も記入)</t>
  </si>
  <si>
    <t>[自由項目]学歴（その他）①入学年月日</t>
  </si>
  <si>
    <t>[自由項目] 学歴（その他）①卒業(予定)年月日</t>
  </si>
  <si>
    <t>希望する在留資格</t>
  </si>
  <si>
    <t>希望する在留期間年</t>
  </si>
  <si>
    <t>希望する在留期間月</t>
  </si>
  <si>
    <t>犯罪を理由とする処分を受けたこと</t>
  </si>
  <si>
    <t>過去強制又は出国命令</t>
  </si>
  <si>
    <t>在日親族1 続柄</t>
  </si>
  <si>
    <t>在日親族1 氏名</t>
  </si>
  <si>
    <t>在日親族1 生年月日</t>
  </si>
  <si>
    <t>在日親族1 国籍・地域</t>
  </si>
  <si>
    <t>在日親族1 同居有無</t>
  </si>
  <si>
    <t>在日親族1 通勤先</t>
  </si>
  <si>
    <t>在日親族1 在留カード番号</t>
  </si>
  <si>
    <t>在日親族2 続柄</t>
  </si>
  <si>
    <t>在日親族2 氏名</t>
  </si>
  <si>
    <t>在日親族2 生年月日</t>
  </si>
  <si>
    <t>在日親族2 国籍・地域</t>
  </si>
  <si>
    <t>在日親族2 同居有無</t>
  </si>
  <si>
    <t>在日親族2 通勤先</t>
  </si>
  <si>
    <t>在日親族2 在留カード番号</t>
  </si>
  <si>
    <t>在日親族3 続柄</t>
  </si>
  <si>
    <t>在日親族3 氏名</t>
  </si>
  <si>
    <t>在日親族3 生年月日</t>
  </si>
  <si>
    <t>在日親族3 国籍・地域</t>
  </si>
  <si>
    <t>在日親族3 同居有無</t>
  </si>
  <si>
    <t>在日親族3 通勤先</t>
  </si>
  <si>
    <t>在日親族3 在留カード番号</t>
  </si>
  <si>
    <t>在日親族4 続柄</t>
  </si>
  <si>
    <t>在日親族4 氏名</t>
  </si>
  <si>
    <t>在日親族4 生年月日</t>
  </si>
  <si>
    <t>在日親族4 国籍・地域</t>
  </si>
  <si>
    <t>在日親族4 同居有無</t>
  </si>
  <si>
    <t>在日親族4 通勤先</t>
  </si>
  <si>
    <t>在日親族4 在留カード番号</t>
  </si>
  <si>
    <t>代理人氏名</t>
  </si>
  <si>
    <t>代理人本人との関係</t>
  </si>
  <si>
    <t>代理人住所</t>
  </si>
  <si>
    <t>代理人電話番号</t>
  </si>
  <si>
    <t>代理人携帯電話番号</t>
  </si>
  <si>
    <t>支弁方法及び月平均支弁額本人負担金額</t>
  </si>
  <si>
    <t>支弁方法及び月平均支弁額在外経費支弁者負担金額</t>
  </si>
  <si>
    <t>支弁方法及び月平均支弁額在日経費支弁者負担金額</t>
  </si>
  <si>
    <t>支弁方法及び月平均支弁額その他金額</t>
  </si>
  <si>
    <t>支弁方法及び月平均支弁額備考</t>
  </si>
  <si>
    <t>経費支弁者支弁者１ 氏名</t>
  </si>
  <si>
    <t>経費支弁者支弁者１ 住所</t>
  </si>
  <si>
    <t>経費支弁者支弁者１ 電話番号</t>
  </si>
  <si>
    <t>経費支弁者支弁者１ 職業 勤務先名</t>
  </si>
  <si>
    <t>経費支弁者支弁者１ 勤務先電話番号</t>
  </si>
  <si>
    <t>経費支弁者支弁者１ 年収</t>
  </si>
  <si>
    <t>経費支弁者支弁者１ コメント、為替レートなど</t>
  </si>
  <si>
    <t>経費支弁者支弁者２ 氏名</t>
  </si>
  <si>
    <t>経費支弁者支弁者２ 住所</t>
  </si>
  <si>
    <t>経費支弁者支弁者２ 電話番号</t>
  </si>
  <si>
    <t>経費支弁者支弁者２ 職業 勤務先名</t>
  </si>
  <si>
    <t>経費支弁者支弁者２ 勤務先電話番号</t>
  </si>
  <si>
    <t>経費支弁者支弁者２ 年収</t>
  </si>
  <si>
    <t>経費支弁者支弁者２ コメント、為替レートなど</t>
  </si>
  <si>
    <t>申請者との関係夫</t>
  </si>
  <si>
    <t>申請者との関係妻</t>
  </si>
  <si>
    <t>申請者との関係父</t>
  </si>
  <si>
    <t>申請者との関係母</t>
  </si>
  <si>
    <t>申請者との関係祖父</t>
  </si>
  <si>
    <t>申請者との関係祖母</t>
  </si>
  <si>
    <t>申請者との関係養父</t>
  </si>
  <si>
    <t>申請者との関係養母</t>
  </si>
  <si>
    <t>申請者との関係兄弟姉妹</t>
  </si>
  <si>
    <t>申請者との関係叔父 伯父 叔母 伯母</t>
  </si>
  <si>
    <t>申請者との関係受入教育機関</t>
  </si>
  <si>
    <t>申請者との関係友人 知人</t>
  </si>
  <si>
    <t>申請者との関係その他</t>
  </si>
  <si>
    <t>申請者との関係その他 コメント</t>
  </si>
  <si>
    <t>入学前</t>
  </si>
  <si>
    <t>■</t>
  </si>
  <si>
    <t>必要</t>
  </si>
  <si>
    <t>留学</t>
  </si>
  <si>
    <t>有</t>
  </si>
  <si>
    <t>無</t>
  </si>
  <si>
    <t>梅原　健</t>
  </si>
  <si>
    <t>受け入れ校の職員</t>
  </si>
  <si>
    <t>東京都北区田端新町1-27-16</t>
  </si>
  <si>
    <t>03-3810-2010</t>
  </si>
  <si>
    <t>080-4718-8988</t>
  </si>
  <si>
    <r>
      <rPr>
        <sz val="12"/>
        <color theme="1"/>
        <rFont val="Microsoft YaHei Light"/>
        <family val="2"/>
        <charset val="134"/>
      </rPr>
      <t>入学金</t>
    </r>
    <r>
      <rPr>
        <sz val="12"/>
        <color theme="1"/>
        <rFont val="ＭＳ ゴシック"/>
        <family val="3"/>
        <charset val="128"/>
      </rPr>
      <t>・</t>
    </r>
    <r>
      <rPr>
        <sz val="12"/>
        <color theme="1"/>
        <rFont val="Microsoft YaHei Light"/>
        <family val="2"/>
        <charset val="134"/>
      </rPr>
      <t>授業料等82万円については入学時に納入予定</t>
    </r>
  </si>
  <si>
    <t>仲介業者又は仲介者がいる場合、ご記入ください。（無い場合は「無」或は空欄のままにしてください）</t>
  </si>
  <si>
    <t>表紙</t>
  </si>
  <si>
    <t>Name of intermediary agency or person if have.If none, please leave it blank.</t>
  </si>
  <si>
    <t>仲介業者名称</t>
  </si>
  <si>
    <t xml:space="preserve">Angency Name </t>
  </si>
  <si>
    <t>仲介業者住所</t>
  </si>
  <si>
    <t>Agency Address</t>
  </si>
  <si>
    <t>　　　    本国政府による登録番号（ベトナムの場合に記入）</t>
  </si>
  <si>
    <r>
      <rPr>
        <b/>
        <sz val="8"/>
        <rFont val="ＭＳ Ｐゴシック"/>
        <family val="3"/>
        <charset val="128"/>
      </rPr>
      <t>　　　</t>
    </r>
    <r>
      <rPr>
        <b/>
        <sz val="8"/>
        <rFont val="Arial Narrow"/>
        <family val="2"/>
      </rPr>
      <t>Registration number issued by the government (Fill in the following item if the applicant is a Vietnamese national)</t>
    </r>
  </si>
  <si>
    <r>
      <rPr>
        <b/>
        <sz val="22"/>
        <rFont val="ＭＳ ゴシック"/>
        <family val="3"/>
        <charset val="128"/>
      </rPr>
      <t xml:space="preserve">秀 徳 教 育 学 院
</t>
    </r>
    <r>
      <rPr>
        <b/>
        <sz val="18"/>
        <rFont val="ＭＳ ゴシック"/>
        <family val="3"/>
        <charset val="128"/>
      </rPr>
      <t>Syutoku Japanese Education Academy</t>
    </r>
  </si>
  <si>
    <t>入 学 申 込 書</t>
  </si>
  <si>
    <r>
      <rPr>
        <b/>
        <sz val="18"/>
        <rFont val="Microsoft Sans Serif"/>
        <family val="2"/>
      </rPr>
      <t xml:space="preserve">APPLICATION </t>
    </r>
    <r>
      <rPr>
        <b/>
        <sz val="18"/>
        <rFont val="Microsoft Sans Serif"/>
        <family val="2"/>
      </rPr>
      <t xml:space="preserve">FORM </t>
    </r>
    <r>
      <rPr>
        <b/>
        <sz val="18"/>
        <rFont val="Microsoft Sans Serif"/>
        <family val="2"/>
      </rPr>
      <t>FOR ADMISSION</t>
    </r>
  </si>
  <si>
    <t>注：</t>
  </si>
  <si>
    <t>は入力項目です。Yellow highlighted cells are input fields.</t>
  </si>
  <si>
    <t>短期留学ビザ(Temporary Study Visa)</t>
  </si>
  <si>
    <t>JPY(円)</t>
  </si>
  <si>
    <t>は選択項目です。Green/Orange highlighted cells are selection fields.</t>
  </si>
  <si>
    <t>短期滞在ビザ(Temporary Visitor Visa)</t>
  </si>
  <si>
    <t>CNY(人民元)</t>
  </si>
  <si>
    <t>China</t>
  </si>
  <si>
    <t>中国</t>
  </si>
  <si>
    <t>SYUTOKU  JAPANESE  EDUCATION  ACADEMY  APPLICATION  FORM</t>
  </si>
  <si>
    <t>観光ビザ(Tourist Visa)</t>
  </si>
  <si>
    <t>NPR(ネパールルピー)</t>
  </si>
  <si>
    <t>China(Hongkong)</t>
  </si>
  <si>
    <t>中国（香港）</t>
  </si>
  <si>
    <t>秀 徳 教 育 学 院 入 学 願 書</t>
  </si>
  <si>
    <t>商用ビザ(Business Visa)</t>
  </si>
  <si>
    <t>VND(ベトナムドン)</t>
  </si>
  <si>
    <t>Viet Nam</t>
  </si>
  <si>
    <t>ベトナム</t>
  </si>
  <si>
    <t>留学(Student)</t>
  </si>
  <si>
    <t>LKR(スリランカルビー)</t>
  </si>
  <si>
    <t>Nepal</t>
  </si>
  <si>
    <t>ネパール</t>
  </si>
  <si>
    <t>家族滞在(Dependent)</t>
  </si>
  <si>
    <t>NGN(ナイジェリアナイラ)</t>
  </si>
  <si>
    <t>Korea</t>
  </si>
  <si>
    <t>大韓民国</t>
  </si>
  <si>
    <t>出願者</t>
  </si>
  <si>
    <t>Applicant</t>
  </si>
  <si>
    <t>フリガナ</t>
  </si>
  <si>
    <t>技術/人文知識/国際業務(Engineer/Specialist in Humanities/International Services)</t>
  </si>
  <si>
    <t>MMK(ミヤンマークヤット)</t>
  </si>
  <si>
    <t>Indonesia</t>
  </si>
  <si>
    <t>インドネシア</t>
  </si>
  <si>
    <t>氏名</t>
  </si>
  <si>
    <r>
      <rPr>
        <sz val="12"/>
        <color theme="1"/>
        <rFont val="ＭＳ ゴシック"/>
        <family val="3"/>
        <charset val="128"/>
      </rPr>
      <t>漢字</t>
    </r>
    <r>
      <rPr>
        <sz val="12"/>
        <color theme="1"/>
        <rFont val="ＭＳ ゴシック"/>
        <family val="3"/>
        <charset val="128"/>
      </rPr>
      <t xml:space="preserve"> </t>
    </r>
    <r>
      <rPr>
        <sz val="12"/>
        <color theme="1"/>
        <rFont val="Calibri"/>
        <family val="2"/>
      </rPr>
      <t>(CHINESE LETTERS)</t>
    </r>
    <r>
      <rPr>
        <sz val="12"/>
        <color theme="1"/>
        <rFont val="ＭＳ ゴシック"/>
        <family val="3"/>
        <charset val="128"/>
      </rPr>
      <t>　</t>
    </r>
  </si>
  <si>
    <r>
      <rPr>
        <sz val="12"/>
        <color theme="1"/>
        <rFont val="ＭＳ ゴシック"/>
        <family val="3"/>
        <charset val="128"/>
      </rPr>
      <t>ローマ字</t>
    </r>
    <r>
      <rPr>
        <sz val="12"/>
        <color theme="1"/>
        <rFont val="Calibri"/>
        <family val="2"/>
      </rPr>
      <t xml:space="preserve"> (ROMAN LETTERS)</t>
    </r>
  </si>
  <si>
    <t>介護(Nursing Care)</t>
  </si>
  <si>
    <t>UZS(ウズベキスタンスム)</t>
  </si>
  <si>
    <t>Taiwan</t>
  </si>
  <si>
    <t>台湾</t>
  </si>
  <si>
    <t>Name</t>
  </si>
  <si>
    <t>技能(Skilled Labor)</t>
  </si>
  <si>
    <t>PKR(パキスタンルビー)</t>
  </si>
  <si>
    <t>Myanmar</t>
  </si>
  <si>
    <t>ミャンマー</t>
  </si>
  <si>
    <t>(</t>
  </si>
  <si>
    <t>歳)</t>
  </si>
  <si>
    <t>特定活動(Designated Activities)</t>
  </si>
  <si>
    <t>PHP(フィリピンペソ)</t>
  </si>
  <si>
    <t>Thailand</t>
  </si>
  <si>
    <t>タイ</t>
  </si>
  <si>
    <t>Date of birth</t>
  </si>
  <si>
    <t>Age</t>
  </si>
  <si>
    <t>Sex</t>
  </si>
  <si>
    <t>Marital Status</t>
  </si>
  <si>
    <t>Occupation</t>
  </si>
  <si>
    <t>特定技能(Specified Skilled Worker)</t>
  </si>
  <si>
    <t>BDT(バングラデシュタカ)</t>
  </si>
  <si>
    <t>Sri Lanka</t>
  </si>
  <si>
    <t>スリランカ</t>
  </si>
  <si>
    <t>国籍</t>
  </si>
  <si>
    <t>E-mail</t>
  </si>
  <si>
    <t>研修(Trainee)</t>
  </si>
  <si>
    <t>CAR(カンボジアリヤル)</t>
  </si>
  <si>
    <t>Bangladesh</t>
  </si>
  <si>
    <t>バングラデシュ</t>
  </si>
  <si>
    <t>Nationality</t>
  </si>
  <si>
    <t>Place of Birth</t>
  </si>
  <si>
    <t>技能実習(Technical Intern Training)</t>
  </si>
  <si>
    <t>INR(インドルピー)</t>
  </si>
  <si>
    <t>Malaysia</t>
  </si>
  <si>
    <t>マレーシア</t>
  </si>
  <si>
    <t>本国現住所</t>
  </si>
  <si>
    <t>企業内転勤(Intra-company Transferee)</t>
  </si>
  <si>
    <t>IDR(インドネシアルピー)</t>
  </si>
  <si>
    <t>Mongolia</t>
  </si>
  <si>
    <t>モンゴル</t>
  </si>
  <si>
    <t>Present address</t>
  </si>
  <si>
    <t>研究（転勤）(Researcher(Transferee))</t>
  </si>
  <si>
    <t>MYR(マレーシアリンギッド)</t>
  </si>
  <si>
    <t>India</t>
  </si>
  <si>
    <t>インド</t>
  </si>
  <si>
    <t>戸籍住所</t>
  </si>
  <si>
    <t>経営・管理(Business Manager)</t>
  </si>
  <si>
    <t>KRW(韓国ウォン)</t>
  </si>
  <si>
    <t>Philippines</t>
  </si>
  <si>
    <t>フィリピン</t>
  </si>
  <si>
    <t>Permanent address</t>
  </si>
  <si>
    <t>研究(Researcher)</t>
  </si>
  <si>
    <t>TWD(台湾ドル)</t>
  </si>
  <si>
    <t>USA</t>
  </si>
  <si>
    <t>米国</t>
  </si>
  <si>
    <t>旅券番号</t>
  </si>
  <si>
    <t>有効期限</t>
  </si>
  <si>
    <t>過去出入国暦</t>
  </si>
  <si>
    <t>回数</t>
  </si>
  <si>
    <t>回</t>
  </si>
  <si>
    <t>Husband</t>
  </si>
  <si>
    <t>夫</t>
  </si>
  <si>
    <t>EUR(ユーロ)</t>
  </si>
  <si>
    <t>Uzbekistan</t>
  </si>
  <si>
    <t>ウズベキスタン</t>
  </si>
  <si>
    <t>Passport No</t>
  </si>
  <si>
    <t>Date of expiration</t>
  </si>
  <si>
    <t>Previous Visit To Japan</t>
  </si>
  <si>
    <t>Visiting times</t>
  </si>
  <si>
    <t>Times</t>
  </si>
  <si>
    <t>Wife</t>
  </si>
  <si>
    <t>妻</t>
  </si>
  <si>
    <t>USD(アメリカドル)</t>
  </si>
  <si>
    <t>France</t>
  </si>
  <si>
    <t>フランス</t>
  </si>
  <si>
    <t>直近出入国歴</t>
  </si>
  <si>
    <t>から</t>
  </si>
  <si>
    <t>直近来日在留資格</t>
  </si>
  <si>
    <t>Father</t>
  </si>
  <si>
    <t>父</t>
  </si>
  <si>
    <t>GBP(イギリスポンド)</t>
  </si>
  <si>
    <t>Cambodia</t>
  </si>
  <si>
    <t>カンボジア</t>
  </si>
  <si>
    <t xml:space="preserve">The lated entery </t>
  </si>
  <si>
    <t>to</t>
  </si>
  <si>
    <t>The lated Visa Status</t>
  </si>
  <si>
    <t>Mother</t>
  </si>
  <si>
    <t>母</t>
  </si>
  <si>
    <t>CAD(カナダドル)</t>
  </si>
  <si>
    <t>Germany</t>
  </si>
  <si>
    <t>ドイツ</t>
  </si>
  <si>
    <t>過去の在留資格認定証交付申請歴</t>
  </si>
  <si>
    <t>上記「有」を選択した場合、回数</t>
  </si>
  <si>
    <t>うち不交付回数</t>
  </si>
  <si>
    <t>Son</t>
  </si>
  <si>
    <t>子</t>
  </si>
  <si>
    <t>SEK(スウェーデンクローネ)</t>
  </si>
  <si>
    <t>Russia</t>
  </si>
  <si>
    <t>ロシア</t>
  </si>
  <si>
    <t>Fill in the times when the answer is ”Yes”</t>
  </si>
  <si>
    <t>Times of non-issuance</t>
  </si>
  <si>
    <t>Daughter</t>
  </si>
  <si>
    <t>娘</t>
  </si>
  <si>
    <t>DKK(デンマーククローネ)</t>
  </si>
  <si>
    <t>Brazil</t>
  </si>
  <si>
    <t>ブラジル</t>
  </si>
  <si>
    <t>上記「有」を選択した場合、内容</t>
  </si>
  <si>
    <t>Grandfather</t>
  </si>
  <si>
    <t>祖父</t>
  </si>
  <si>
    <t>AUD(オーストラリアドル)</t>
  </si>
  <si>
    <t>Pakistan</t>
  </si>
  <si>
    <t>パキスタン</t>
  </si>
  <si>
    <t>Criminal record in Japan/overseas including traffic violation</t>
  </si>
  <si>
    <t>Fill in the  details when the answer is ”Yes”</t>
  </si>
  <si>
    <t>Grandmother</t>
  </si>
  <si>
    <t>祖母</t>
  </si>
  <si>
    <t>NZD(ニュージーランドドル)</t>
  </si>
  <si>
    <t>United Kingdom</t>
  </si>
  <si>
    <t>英国</t>
  </si>
  <si>
    <t>Foster Father</t>
  </si>
  <si>
    <t>養父</t>
  </si>
  <si>
    <t>HKD(香港ドル)</t>
  </si>
  <si>
    <t>Italy</t>
  </si>
  <si>
    <t>イタリア</t>
  </si>
  <si>
    <t>Foster Mother</t>
  </si>
  <si>
    <t>養母</t>
  </si>
  <si>
    <t>SGD(シンガポールドル)</t>
  </si>
  <si>
    <t>Egypt</t>
  </si>
  <si>
    <t>エジプト</t>
  </si>
  <si>
    <t>志望コース</t>
  </si>
  <si>
    <t>入学予定年月日</t>
  </si>
  <si>
    <t>成田国際空港</t>
  </si>
  <si>
    <t>Big Brother</t>
  </si>
  <si>
    <t>兄</t>
  </si>
  <si>
    <t>LAK(ラオスキャプ)</t>
  </si>
  <si>
    <t>Singapore</t>
  </si>
  <si>
    <t>シンガポール</t>
  </si>
  <si>
    <t>Name of course</t>
  </si>
  <si>
    <t>Date of entry</t>
  </si>
  <si>
    <t>Port of entry</t>
  </si>
  <si>
    <t>Intended length of stay</t>
  </si>
  <si>
    <t>Little Brother</t>
  </si>
  <si>
    <t>弟</t>
  </si>
  <si>
    <t>THB(タイバーツ)</t>
  </si>
  <si>
    <t>Mexico</t>
  </si>
  <si>
    <t>メキシコ</t>
  </si>
  <si>
    <t>Big Sister</t>
  </si>
  <si>
    <t>姉</t>
  </si>
  <si>
    <t>SUR(ロシアルーブル)</t>
  </si>
  <si>
    <t>Canada</t>
  </si>
  <si>
    <t>カナダ</t>
  </si>
  <si>
    <r>
      <rPr>
        <b/>
        <sz val="14"/>
        <color theme="1"/>
        <rFont val="ＭＳ ゴシック"/>
        <family val="3"/>
        <charset val="128"/>
      </rPr>
      <t xml:space="preserve">在日親族 </t>
    </r>
    <r>
      <rPr>
        <b/>
        <sz val="14"/>
        <color theme="1"/>
        <rFont val="Times New Roman"/>
        <family val="1"/>
      </rPr>
      <t xml:space="preserve"> </t>
    </r>
  </si>
  <si>
    <t>Relatives Living in Japan</t>
  </si>
  <si>
    <r>
      <rPr>
        <sz val="9"/>
        <color theme="1"/>
        <rFont val="Times New Roman"/>
        <family val="1"/>
      </rPr>
      <t>([</t>
    </r>
    <r>
      <rPr>
        <sz val="9"/>
        <color theme="1"/>
        <rFont val="ＭＳ 明朝"/>
        <family val="1"/>
        <charset val="128"/>
      </rPr>
      <t>有</t>
    </r>
    <r>
      <rPr>
        <sz val="9"/>
        <color theme="1"/>
        <rFont val="Times New Roman"/>
        <family val="1"/>
      </rPr>
      <t>]</t>
    </r>
    <r>
      <rPr>
        <sz val="9"/>
        <color theme="1"/>
        <rFont val="ＭＳ 明朝"/>
        <family val="1"/>
        <charset val="128"/>
      </rPr>
      <t>の場合、下記欄に記入してください。</t>
    </r>
    <r>
      <rPr>
        <sz val="9"/>
        <color theme="1"/>
        <rFont val="Calibri"/>
        <family val="2"/>
      </rPr>
      <t>If yes, please fill in the following columns</t>
    </r>
    <r>
      <rPr>
        <sz val="9"/>
        <color theme="1"/>
        <rFont val="Times New Roman"/>
        <family val="1"/>
      </rPr>
      <t>)</t>
    </r>
  </si>
  <si>
    <t>Little Sister</t>
  </si>
  <si>
    <t>妹</t>
  </si>
  <si>
    <t>TRL(トルコリラ)</t>
  </si>
  <si>
    <t>Laos</t>
  </si>
  <si>
    <t>ラオス</t>
  </si>
  <si>
    <t>続柄</t>
  </si>
  <si>
    <t>同居有無</t>
  </si>
  <si>
    <t xml:space="preserve"> 勤務先/学校名 </t>
  </si>
  <si>
    <t xml:space="preserve">在留カード番号 </t>
  </si>
  <si>
    <t>Uncle</t>
  </si>
  <si>
    <t>叔父(伯父）</t>
  </si>
  <si>
    <t>AED(UAEディルハム)</t>
  </si>
  <si>
    <t>Spain</t>
  </si>
  <si>
    <t>スペイン</t>
  </si>
  <si>
    <t>Relationship</t>
  </si>
  <si>
    <t>Full name</t>
  </si>
  <si>
    <t>Date of Birth</t>
  </si>
  <si>
    <t>Living together</t>
  </si>
  <si>
    <t>Company/School name</t>
  </si>
  <si>
    <t>Residence Card Number</t>
  </si>
  <si>
    <t>Aunt</t>
  </si>
  <si>
    <t>叔母(伯母）</t>
  </si>
  <si>
    <t>BRL(ブラジルレアル)</t>
  </si>
  <si>
    <t>Japan</t>
  </si>
  <si>
    <t>日本</t>
  </si>
  <si>
    <t>DZD(アルジェリアディナール)</t>
  </si>
  <si>
    <t>MXN(メキシコペソ)</t>
  </si>
  <si>
    <t xml:space="preserve"> </t>
  </si>
  <si>
    <t>経費支弁者</t>
  </si>
  <si>
    <t xml:space="preserve">FINANCIAL SUPPORTER① </t>
  </si>
  <si>
    <t>本人との関係</t>
  </si>
  <si>
    <t>現住所</t>
  </si>
  <si>
    <t>電話番号</t>
  </si>
  <si>
    <t>Landline Phone</t>
  </si>
  <si>
    <t>勤務先</t>
  </si>
  <si>
    <t>勤務先電話</t>
  </si>
  <si>
    <t>Company</t>
  </si>
  <si>
    <t>Company Telephone</t>
  </si>
  <si>
    <t>勤務先住所</t>
  </si>
  <si>
    <t>年収円換算額</t>
  </si>
  <si>
    <t>円</t>
  </si>
  <si>
    <t>Company address</t>
  </si>
  <si>
    <t>Annual income converted to yen</t>
  </si>
  <si>
    <t>Yen</t>
  </si>
  <si>
    <t>現地通貨</t>
  </si>
  <si>
    <t>為替レート/円</t>
  </si>
  <si>
    <t>年収額(現地通貨)</t>
  </si>
  <si>
    <t>Local currency</t>
  </si>
  <si>
    <t>Exchange rate</t>
  </si>
  <si>
    <t>Annual income (local currency)</t>
  </si>
  <si>
    <t>FINANCIAL SUPPORTER②</t>
  </si>
  <si>
    <t>※</t>
  </si>
  <si>
    <t>査証申請予定地：</t>
  </si>
  <si>
    <t>(Intended place to apply for visa)</t>
  </si>
  <si>
    <t>上記の通り相違ありません</t>
  </si>
  <si>
    <t>I hereby declare the above statement is true and that I wrote the document by myself.</t>
  </si>
  <si>
    <t>記入日:</t>
  </si>
  <si>
    <t>年</t>
  </si>
  <si>
    <t>月</t>
  </si>
  <si>
    <t>日</t>
  </si>
  <si>
    <t>㊞</t>
  </si>
  <si>
    <t>Year</t>
  </si>
  <si>
    <t>Month</t>
  </si>
  <si>
    <t>Day</t>
  </si>
  <si>
    <t>Signature</t>
  </si>
  <si>
    <t>秀  徳  教  育  学  院</t>
  </si>
  <si>
    <t>Syutoku Japanese Education Academy</t>
  </si>
  <si>
    <t>下記学校記入欄は記入しないでください(Please do not fill in the school entry section below)</t>
  </si>
  <si>
    <t>修学年数 （高校以上を卒業した場合、こちらのみを記入）</t>
  </si>
  <si>
    <t>小学校</t>
  </si>
  <si>
    <t>修学年数（高校在学中の場合、上の欄に中学校卒業までの年数、右に高校卒業までの予定年数を記入）</t>
  </si>
  <si>
    <t>中学校</t>
  </si>
  <si>
    <t>高等学校</t>
  </si>
  <si>
    <t>最終学歴</t>
  </si>
  <si>
    <t>学 校 名</t>
  </si>
  <si>
    <t>在籍状況</t>
  </si>
  <si>
    <t>卒業(見込み)年月</t>
  </si>
  <si>
    <t>専門学校</t>
  </si>
  <si>
    <t>短期大学</t>
  </si>
  <si>
    <t>大学</t>
  </si>
  <si>
    <t>Bachelor</t>
  </si>
  <si>
    <t>Master</t>
  </si>
  <si>
    <t>Doctor</t>
  </si>
  <si>
    <t>その他</t>
  </si>
  <si>
    <t>Others</t>
  </si>
  <si>
    <t>経歴</t>
  </si>
  <si>
    <t>始期</t>
  </si>
  <si>
    <t>終期</t>
  </si>
  <si>
    <t>様式2-1</t>
  </si>
  <si>
    <t>履　歴　書</t>
  </si>
  <si>
    <t>Resume</t>
  </si>
  <si>
    <t>漢字 (CHINESE LETTERS)　</t>
  </si>
  <si>
    <t>ローマ字 (ROMAN LETTERS)</t>
  </si>
  <si>
    <r>
      <rPr>
        <sz val="10"/>
        <color theme="1"/>
        <rFont val="Microsoft YaHei"/>
        <family val="2"/>
        <charset val="134"/>
      </rPr>
      <t>歳)</t>
    </r>
    <r>
      <rPr>
        <sz val="6"/>
        <color theme="1"/>
        <rFont val="Microsoft YaHei"/>
        <family val="2"/>
        <charset val="134"/>
      </rPr>
      <t xml:space="preserve">
</t>
    </r>
    <r>
      <rPr>
        <sz val="6"/>
        <color theme="1"/>
        <rFont val="ＭＳ Ｐゴシック"/>
        <family val="3"/>
        <charset val="128"/>
      </rPr>
      <t>Age)</t>
    </r>
  </si>
  <si>
    <t>1.</t>
  </si>
  <si>
    <t>学歴</t>
  </si>
  <si>
    <t>　　</t>
  </si>
  <si>
    <t>Education Record</t>
  </si>
  <si>
    <r>
      <rPr>
        <sz val="10"/>
        <color theme="1"/>
        <rFont val="游ゴシック"/>
        <family val="3"/>
        <charset val="128"/>
      </rPr>
      <t>(</t>
    </r>
    <r>
      <rPr>
        <sz val="10"/>
        <color theme="1"/>
        <rFont val="Microsoft YaHei"/>
        <family val="2"/>
        <charset val="134"/>
      </rPr>
      <t>小学校から順次記入してください。Please list from the elementary school.</t>
    </r>
    <r>
      <rPr>
        <sz val="10"/>
        <color theme="1"/>
        <rFont val="游ゴシック"/>
        <family val="3"/>
        <charset val="128"/>
      </rPr>
      <t>)</t>
    </r>
  </si>
  <si>
    <t>学校名Name:</t>
  </si>
  <si>
    <t>入学年月
(Admission date)</t>
  </si>
  <si>
    <t>～</t>
  </si>
  <si>
    <t>終了年月
(Graduation date)</t>
  </si>
  <si>
    <t xml:space="preserve">住所Address: </t>
  </si>
  <si>
    <t>2.</t>
  </si>
  <si>
    <t>職歴</t>
  </si>
  <si>
    <t>Professional Career</t>
  </si>
  <si>
    <t>（就職年月日順に記載すること）Working Experience (from the oldest to the newest)</t>
  </si>
  <si>
    <t>勤務先名Company Name</t>
  </si>
  <si>
    <t>就職年月Starting date</t>
  </si>
  <si>
    <t>離職年月Ending Date</t>
  </si>
  <si>
    <t>①</t>
  </si>
  <si>
    <t>②</t>
  </si>
  <si>
    <t>③</t>
  </si>
  <si>
    <r>
      <rPr>
        <b/>
        <sz val="12"/>
        <color theme="1"/>
        <rFont val="游ゴシック"/>
        <family val="3"/>
        <charset val="128"/>
      </rPr>
      <t>3</t>
    </r>
    <r>
      <rPr>
        <b/>
        <sz val="12"/>
        <color theme="1"/>
        <rFont val="Microsoft YaHei"/>
        <family val="2"/>
        <charset val="134"/>
      </rPr>
      <t>.</t>
    </r>
  </si>
  <si>
    <t>日本語教育を受けた教育機関及び期間</t>
  </si>
  <si>
    <t>Organization and period to have received Japanese language education</t>
  </si>
  <si>
    <t>機関名　Organization</t>
  </si>
  <si>
    <t>学習期間　Studying Period</t>
  </si>
  <si>
    <r>
      <rPr>
        <b/>
        <sz val="12"/>
        <color theme="1"/>
        <rFont val="游ゴシック"/>
        <family val="3"/>
        <charset val="128"/>
      </rPr>
      <t>4</t>
    </r>
    <r>
      <rPr>
        <b/>
        <sz val="12"/>
        <color theme="1"/>
        <rFont val="Microsoft YaHei"/>
        <family val="2"/>
        <charset val="134"/>
      </rPr>
      <t>.</t>
    </r>
  </si>
  <si>
    <t>日本語能力</t>
  </si>
  <si>
    <t>Japanese Language Proficiency Test</t>
  </si>
  <si>
    <t>試験名</t>
  </si>
  <si>
    <t>試験年月</t>
  </si>
  <si>
    <t>級又は点数</t>
  </si>
  <si>
    <t>Name of the test</t>
  </si>
  <si>
    <t>Test date</t>
  </si>
  <si>
    <t>Attained Level or Score</t>
  </si>
  <si>
    <r>
      <rPr>
        <sz val="14"/>
        <color theme="1"/>
        <rFont val="Microsoft YaHei"/>
        <family val="2"/>
        <charset val="134"/>
      </rPr>
      <t>秀</t>
    </r>
    <r>
      <rPr>
        <sz val="14"/>
        <color theme="1"/>
        <rFont val="ＭＳ Ｐゴシック"/>
        <family val="3"/>
        <charset val="128"/>
      </rPr>
      <t xml:space="preserve"> </t>
    </r>
    <r>
      <rPr>
        <sz val="14"/>
        <color theme="1"/>
        <rFont val="Microsoft YaHei"/>
        <family val="2"/>
        <charset val="134"/>
      </rPr>
      <t xml:space="preserve"> 徳</t>
    </r>
    <r>
      <rPr>
        <sz val="14"/>
        <color theme="1"/>
        <rFont val="ＭＳ Ｐゴシック"/>
        <family val="3"/>
        <charset val="128"/>
      </rPr>
      <t xml:space="preserve"> </t>
    </r>
    <r>
      <rPr>
        <sz val="14"/>
        <color theme="1"/>
        <rFont val="Microsoft YaHei"/>
        <family val="2"/>
        <charset val="134"/>
      </rPr>
      <t xml:space="preserve"> 教 </t>
    </r>
    <r>
      <rPr>
        <sz val="14"/>
        <color theme="1"/>
        <rFont val="ＭＳ Ｐゴシック"/>
        <family val="3"/>
        <charset val="128"/>
      </rPr>
      <t xml:space="preserve"> </t>
    </r>
    <r>
      <rPr>
        <sz val="14"/>
        <color theme="1"/>
        <rFont val="Microsoft YaHei"/>
        <family val="2"/>
        <charset val="134"/>
      </rPr>
      <t xml:space="preserve">育 </t>
    </r>
    <r>
      <rPr>
        <sz val="14"/>
        <color theme="1"/>
        <rFont val="ＭＳ Ｐゴシック"/>
        <family val="3"/>
        <charset val="128"/>
      </rPr>
      <t xml:space="preserve"> </t>
    </r>
    <r>
      <rPr>
        <sz val="14"/>
        <color theme="1"/>
        <rFont val="Microsoft YaHei"/>
        <family val="2"/>
        <charset val="134"/>
      </rPr>
      <t xml:space="preserve">学 </t>
    </r>
    <r>
      <rPr>
        <sz val="14"/>
        <color theme="1"/>
        <rFont val="ＭＳ Ｐゴシック"/>
        <family val="3"/>
        <charset val="128"/>
      </rPr>
      <t xml:space="preserve"> </t>
    </r>
    <r>
      <rPr>
        <sz val="14"/>
        <color theme="1"/>
        <rFont val="Microsoft YaHei"/>
        <family val="2"/>
        <charset val="134"/>
      </rPr>
      <t>院</t>
    </r>
  </si>
  <si>
    <t>－１－</t>
  </si>
  <si>
    <t>様式 2-2</t>
  </si>
  <si>
    <r>
      <rPr>
        <b/>
        <sz val="12"/>
        <color theme="1"/>
        <rFont val="游ゴシック"/>
        <family val="3"/>
        <charset val="128"/>
      </rPr>
      <t>5</t>
    </r>
    <r>
      <rPr>
        <b/>
        <sz val="12"/>
        <color theme="1"/>
        <rFont val="Microsoft YaHei"/>
        <family val="2"/>
        <charset val="134"/>
      </rPr>
      <t>.</t>
    </r>
  </si>
  <si>
    <r>
      <rPr>
        <b/>
        <sz val="10"/>
        <color theme="1"/>
        <rFont val="Microsoft YaHei"/>
        <family val="2"/>
        <charset val="134"/>
      </rPr>
      <t>Reasons</t>
    </r>
    <r>
      <rPr>
        <b/>
        <sz val="10"/>
        <color theme="1"/>
        <rFont val="ＭＳ ゴシック"/>
        <family val="3"/>
        <charset val="128"/>
      </rPr>
      <t xml:space="preserve"> </t>
    </r>
    <r>
      <rPr>
        <b/>
        <sz val="10"/>
        <color theme="1"/>
        <rFont val="Microsoft YaHei"/>
        <family val="2"/>
        <charset val="134"/>
      </rPr>
      <t>and objectives</t>
    </r>
    <r>
      <rPr>
        <b/>
        <sz val="10"/>
        <color theme="1"/>
        <rFont val="ＭＳ ゴシック"/>
        <family val="3"/>
        <charset val="128"/>
      </rPr>
      <t xml:space="preserve"> </t>
    </r>
    <r>
      <rPr>
        <b/>
        <sz val="10"/>
        <color theme="1"/>
        <rFont val="Microsoft YaHei"/>
        <family val="2"/>
        <charset val="134"/>
      </rPr>
      <t>for studying abroad in Japan:</t>
    </r>
    <r>
      <rPr>
        <b/>
        <sz val="11"/>
        <color theme="1"/>
        <rFont val="Microsoft YaHei"/>
        <family val="2"/>
        <charset val="134"/>
      </rPr>
      <t xml:space="preserve"> </t>
    </r>
    <r>
      <rPr>
        <b/>
        <sz val="8"/>
        <color theme="1"/>
        <rFont val="Microsoft YaHei"/>
        <family val="2"/>
        <charset val="134"/>
      </rPr>
      <t>(Please give details)</t>
    </r>
  </si>
  <si>
    <r>
      <rPr>
        <b/>
        <sz val="12"/>
        <color theme="1"/>
        <rFont val="游ゴシック"/>
        <family val="3"/>
        <charset val="128"/>
      </rPr>
      <t>6</t>
    </r>
    <r>
      <rPr>
        <b/>
        <sz val="12"/>
        <color theme="1"/>
        <rFont val="Microsoft YaHei"/>
        <family val="2"/>
        <charset val="134"/>
      </rPr>
      <t>.</t>
    </r>
  </si>
  <si>
    <t>本校修了後の予定</t>
  </si>
  <si>
    <r>
      <rPr>
        <b/>
        <sz val="11"/>
        <color theme="1"/>
        <rFont val="Microsoft YaHei"/>
        <family val="2"/>
        <charset val="134"/>
      </rPr>
      <t xml:space="preserve">Plans after </t>
    </r>
    <r>
      <rPr>
        <b/>
        <sz val="11"/>
        <color theme="1"/>
        <rFont val="游ゴシック"/>
        <family val="3"/>
        <charset val="128"/>
      </rPr>
      <t>G</t>
    </r>
    <r>
      <rPr>
        <b/>
        <sz val="11"/>
        <color theme="1"/>
        <rFont val="Microsoft YaHei"/>
        <family val="2"/>
        <charset val="134"/>
      </rPr>
      <t>raduation</t>
    </r>
  </si>
  <si>
    <t>□</t>
  </si>
  <si>
    <t>日本での進学</t>
  </si>
  <si>
    <t>日本での就職</t>
  </si>
  <si>
    <t>帰国</t>
  </si>
  <si>
    <t xml:space="preserve"> その他</t>
  </si>
  <si>
    <t>Entry school of higher education in Japan</t>
  </si>
  <si>
    <t>Find work in Japan</t>
  </si>
  <si>
    <t>Return Home</t>
  </si>
  <si>
    <t>進学を選択した場合</t>
  </si>
  <si>
    <r>
      <rPr>
        <sz val="11"/>
        <color theme="1"/>
        <rFont val="Microsoft YaHei"/>
        <family val="2"/>
        <charset val="134"/>
      </rPr>
      <t xml:space="preserve">進学予定校
</t>
    </r>
    <r>
      <rPr>
        <sz val="9"/>
        <color theme="1"/>
        <rFont val="Microsoft YaHei"/>
        <family val="2"/>
        <charset val="134"/>
      </rPr>
      <t>Name of School</t>
    </r>
  </si>
  <si>
    <r>
      <rPr>
        <sz val="11"/>
        <color theme="1"/>
        <rFont val="Microsoft YaHei"/>
        <family val="2"/>
        <charset val="134"/>
      </rPr>
      <t xml:space="preserve">志願専攻
</t>
    </r>
    <r>
      <rPr>
        <sz val="8"/>
        <color theme="1"/>
        <rFont val="Microsoft YaHei"/>
        <family val="2"/>
        <charset val="134"/>
      </rPr>
      <t>Major</t>
    </r>
  </si>
  <si>
    <t>If you intend to further education</t>
  </si>
  <si>
    <t>「その他」を選択した場合</t>
  </si>
  <si>
    <t>詳細を記入して下さい</t>
  </si>
  <si>
    <t>If checked [others]</t>
  </si>
  <si>
    <t>Please provide details</t>
  </si>
  <si>
    <r>
      <rPr>
        <b/>
        <sz val="12"/>
        <color theme="1"/>
        <rFont val="游ゴシック"/>
        <family val="3"/>
        <charset val="128"/>
      </rPr>
      <t>7</t>
    </r>
    <r>
      <rPr>
        <b/>
        <sz val="12"/>
        <color theme="1"/>
        <rFont val="Microsoft YaHei"/>
        <family val="2"/>
        <charset val="134"/>
      </rPr>
      <t>.</t>
    </r>
  </si>
  <si>
    <t>家族構成</t>
  </si>
  <si>
    <t>Family Member</t>
  </si>
  <si>
    <t>住所</t>
  </si>
  <si>
    <t>Address</t>
  </si>
  <si>
    <t>上記の通り相違ありません。</t>
  </si>
  <si>
    <t>記入日：</t>
  </si>
  <si>
    <r>
      <rPr>
        <sz val="16"/>
        <color theme="1"/>
        <rFont val="ＭＳ ゴシック"/>
        <family val="3"/>
        <charset val="128"/>
      </rPr>
      <t>㊞</t>
    </r>
  </si>
  <si>
    <t>２－</t>
  </si>
  <si>
    <t>様式 3-1</t>
  </si>
  <si>
    <t>経 費 支 弁 書</t>
  </si>
  <si>
    <t>和訳</t>
  </si>
  <si>
    <t xml:space="preserve">経 費 支 弁 書      </t>
  </si>
  <si>
    <t>Letter of Financial Support</t>
  </si>
  <si>
    <t>日本国法務大臣　殿</t>
  </si>
  <si>
    <t>To: The Minister of Justice of Japan</t>
  </si>
  <si>
    <t>申 請 者 氏 名</t>
  </si>
  <si>
    <t>Applicant Name</t>
  </si>
  <si>
    <t>国     籍</t>
  </si>
  <si>
    <t xml:space="preserve"> Date of Birth</t>
  </si>
  <si>
    <t xml:space="preserve">  私は、このたび、上記の者が日本国に在留中または入国した場合の経費支弁者になりましたので、下記のとおり経費支弁の引き受け経緯を説明するとともに、経費支弁について証明します。</t>
  </si>
  <si>
    <t xml:space="preserve">    I have become a supporter of the above applicant during his/her stay in Japan, and therefore I would like to explain the reason for support and make the following statement.</t>
  </si>
  <si>
    <t>記</t>
  </si>
  <si>
    <r>
      <rPr>
        <sz val="14"/>
        <color theme="1"/>
        <rFont val="ＭＳ Ｐゴシック"/>
        <family val="3"/>
        <charset val="128"/>
      </rPr>
      <t>1.経費支弁の引き受け経緯</t>
    </r>
    <r>
      <rPr>
        <sz val="12"/>
        <color theme="1"/>
        <rFont val="ＭＳ Ｐゴシック"/>
        <family val="3"/>
        <charset val="128"/>
      </rPr>
      <t>（申請者の経費の支弁を引き受けた経緯及び申請者との関係について具体的に記載してください。）</t>
    </r>
  </si>
  <si>
    <t xml:space="preserve">    REASON FOR THE SUPPORT (Explain the circumstance and the relationship between yourself and the applicant in detail.)</t>
  </si>
  <si>
    <t xml:space="preserve"> 2.経費支弁内容</t>
  </si>
  <si>
    <t>DETAILS OF THE EXPENSES</t>
  </si>
  <si>
    <t>私</t>
  </si>
  <si>
    <t>は、上記の者の日本国滞在について、下記の通り経費支弁することを証明します。</t>
  </si>
  <si>
    <t xml:space="preserve">    また、上記の者が在留期間中更新許可申請の際には、送金証明書又は本人名義の預金通帳（送金事実、経費支弁事実 が記載されたもの）の写し等で、生活費等の支弁事実を明らかにする書類を提出します。</t>
  </si>
  <si>
    <t xml:space="preserve">      I hereby solemnly undertake to support the above applicant during his /her stay in Japan. Should the applicant apply for renewal of  residency, I will submit  prove the fact that his/her living expenses are being supported.</t>
  </si>
  <si>
    <t>(1)</t>
  </si>
  <si>
    <t>学　費</t>
  </si>
  <si>
    <t>年　　間</t>
  </si>
  <si>
    <t>Tuition Fees</t>
  </si>
  <si>
    <t>Annual Tuition Fee</t>
  </si>
  <si>
    <t>JPY</t>
  </si>
  <si>
    <t>(2)</t>
  </si>
  <si>
    <t>生活費</t>
  </si>
  <si>
    <t>月　　額</t>
  </si>
  <si>
    <t>Living expenses</t>
  </si>
  <si>
    <t>Monthly Amount</t>
  </si>
  <si>
    <t>3.支弁方法（提出した残高証明書の金融機関からの送金・振込み等支弁方法を具体的にご記入ください。また、残高証明書の金融機関からの送金を行えない場合、具体的にどのように送金をするかご記入ください。）</t>
  </si>
  <si>
    <t xml:space="preserve">    Please specify details how to send remittance / transfer etc. from the financial institution of the submitted balance certificate. Also, if you are not able to remit money through the financial institution of the balance certificate please explain in details how to transfer money. </t>
  </si>
  <si>
    <r>
      <rPr>
        <sz val="14"/>
        <color theme="1"/>
        <rFont val="ＭＳ Ｐゴシック"/>
        <family val="3"/>
        <charset val="128"/>
      </rPr>
      <t>上記の通り相違ありません。</t>
    </r>
    <r>
      <rPr>
        <sz val="14"/>
        <color theme="1"/>
        <rFont val="Calibri"/>
        <family val="2"/>
      </rPr>
      <t>(I hereby declare the above statement is true and that I wrote the document by myself.)</t>
    </r>
  </si>
  <si>
    <t>FINANCIAL SUPPORTER</t>
  </si>
  <si>
    <t>現住所:</t>
  </si>
  <si>
    <t>Present address:</t>
  </si>
  <si>
    <t>戸籍住所:</t>
  </si>
  <si>
    <t>Permanent address:</t>
  </si>
  <si>
    <t>電話:</t>
  </si>
  <si>
    <t>学生との関係：</t>
  </si>
  <si>
    <t>Telephone number:</t>
  </si>
  <si>
    <t>Relationship with Student</t>
  </si>
  <si>
    <t>氏名(署名)：</t>
  </si>
  <si>
    <t>Date of Filling</t>
  </si>
  <si>
    <t>－1－</t>
  </si>
  <si>
    <r>
      <rPr>
        <sz val="12.5"/>
        <color theme="1"/>
        <rFont val="Microsoft YaHei"/>
        <family val="2"/>
        <charset val="134"/>
      </rPr>
      <t>202</t>
    </r>
    <r>
      <rPr>
        <sz val="12.5"/>
        <color theme="1"/>
        <rFont val="游ゴシック"/>
        <family val="3"/>
        <charset val="128"/>
      </rPr>
      <t>5.04</t>
    </r>
    <r>
      <rPr>
        <sz val="12.5"/>
        <color theme="1"/>
        <rFont val="Microsoft YaHei"/>
        <family val="2"/>
        <charset val="134"/>
      </rPr>
      <t>版</t>
    </r>
  </si>
  <si>
    <r>
      <rPr>
        <sz val="12"/>
        <rFont val="ＭＳ Ｐゴシック"/>
        <family val="3"/>
        <charset val="128"/>
      </rPr>
      <t>別記第六号の三様式</t>
    </r>
    <r>
      <rPr>
        <sz val="12"/>
        <rFont val="ＭＳ Ｐ明朝"/>
        <family val="1"/>
        <charset val="128"/>
      </rPr>
      <t>（第六条の二関係）</t>
    </r>
  </si>
  <si>
    <t>申請人等作成用 １</t>
  </si>
  <si>
    <t>日本国政府法務省</t>
  </si>
  <si>
    <t xml:space="preserve">    For applicant, part 1</t>
  </si>
  <si>
    <t>Ministry of Justice, Government of Japan</t>
  </si>
  <si>
    <t>在　留　資　格　認　定　証　明　書　交　付　申　請　書</t>
  </si>
  <si>
    <t>APPLICATION FOR CERTIFICATE OF ELIGIBILITY</t>
  </si>
  <si>
    <t>法務大臣殿</t>
  </si>
  <si>
    <t xml:space="preserve"> To the Minister of Justice</t>
  </si>
  <si>
    <t>　出入国管理及び難民認定法第７条の２の規定に基づき，次のとおり同法第７条第１項第２号に
掲げる条件に適合している旨の証明書の交付を申請します。</t>
  </si>
  <si>
    <t>Pursuant to the provisions of Article 7-2 of the Immigration Control and Refugee Recognition Act,  I hereby apply for
the certificate showing eligibility for the conditions provided for in 7, Paragraph 1, Item 2 of the said Act.</t>
  </si>
  <si>
    <t>　</t>
  </si>
  <si>
    <t xml:space="preserve">  </t>
  </si>
  <si>
    <t>1　国　籍・地　域</t>
  </si>
  <si>
    <t>2　生年月日</t>
  </si>
  <si>
    <t>Nationality/Region</t>
  </si>
  <si>
    <t>3　氏　名</t>
  </si>
  <si>
    <t xml:space="preserve">Name </t>
  </si>
  <si>
    <t>Family name</t>
  </si>
  <si>
    <t>Given name</t>
  </si>
  <si>
    <t>4　性　別</t>
  </si>
  <si>
    <t>男</t>
  </si>
  <si>
    <t>・</t>
  </si>
  <si>
    <t>女</t>
  </si>
  <si>
    <t>5　出生地</t>
  </si>
  <si>
    <t>6　配偶者の有無</t>
  </si>
  <si>
    <t>Male</t>
  </si>
  <si>
    <t>/</t>
  </si>
  <si>
    <t>Famale</t>
  </si>
  <si>
    <t>Place of birth</t>
  </si>
  <si>
    <t>Marital status</t>
  </si>
  <si>
    <t>Married</t>
  </si>
  <si>
    <t>Single</t>
  </si>
  <si>
    <t>7　職　業</t>
  </si>
  <si>
    <t>8　本国における居住地</t>
  </si>
  <si>
    <t>Home town/city</t>
  </si>
  <si>
    <t>9　日本における連絡先</t>
  </si>
  <si>
    <t>Address in Japan</t>
  </si>
  <si>
    <t>携帯電話番号</t>
  </si>
  <si>
    <t>Telephone No.</t>
  </si>
  <si>
    <t>Cellular phone No.</t>
  </si>
  <si>
    <t>10　旅券</t>
  </si>
  <si>
    <t>(1)番　号</t>
  </si>
  <si>
    <t>(2)有効期限</t>
  </si>
  <si>
    <t xml:space="preserve">  Passport </t>
  </si>
  <si>
    <t>Number</t>
  </si>
  <si>
    <t>11　入国目的 （次のいずれか該当するものを選んでください。）</t>
  </si>
  <si>
    <t>Purpose of entry: check one of the followings</t>
  </si>
  <si>
    <t xml:space="preserve"> Ｉ 「教授」</t>
  </si>
  <si>
    <t xml:space="preserve"> Ｉ 「教育」</t>
  </si>
  <si>
    <t xml:space="preserve"> Ｊ 「芸術」</t>
  </si>
  <si>
    <t xml:space="preserve"> Ｊ 「文化活動」</t>
  </si>
  <si>
    <t>Ｋ 「宗教」</t>
  </si>
  <si>
    <t>Ｌ「報道」</t>
  </si>
  <si>
    <t>"Professor"</t>
  </si>
  <si>
    <t>"Instructor"</t>
  </si>
  <si>
    <t>"Artist"</t>
  </si>
  <si>
    <t>"Cultural Activities"</t>
  </si>
  <si>
    <t xml:space="preserve">"Religious Activities"  </t>
  </si>
  <si>
    <t>"Journalist"</t>
  </si>
  <si>
    <t xml:space="preserve">□ </t>
  </si>
  <si>
    <t xml:space="preserve"> Ｌ 「企業内転勤」</t>
  </si>
  <si>
    <t xml:space="preserve"> Ｌ 「研究（転勤）」</t>
  </si>
  <si>
    <t xml:space="preserve"> M 「経営・管理」</t>
  </si>
  <si>
    <t xml:space="preserve"> Ｎ 「研究」</t>
  </si>
  <si>
    <t>Ｎ 「技術・人文知識・国際業務」</t>
  </si>
  <si>
    <t>"Intra-company Transferee"</t>
  </si>
  <si>
    <t>"Researcher (Transferee)"</t>
  </si>
  <si>
    <t>"Business Manager”</t>
  </si>
  <si>
    <t>"Researcher"</t>
  </si>
  <si>
    <t xml:space="preserve">"Engineer / Specialist in Humanities / International Services" </t>
  </si>
  <si>
    <t>Ｎ 「介護」</t>
  </si>
  <si>
    <t>Ｎ 「技能」</t>
  </si>
  <si>
    <t>Ｎ「特定活動（研究活動等）」</t>
  </si>
  <si>
    <t>Ｎ「特定活動（本邦大学卒業者）」</t>
  </si>
  <si>
    <t>"Nursing Care"</t>
  </si>
  <si>
    <t>"Skilled Labor"</t>
  </si>
  <si>
    <t>"Designated Activities ( Researcher or IT engineer of a designated org)"</t>
  </si>
  <si>
    <t>"Designated Activities (Graduate from a university in Japan)"</t>
  </si>
  <si>
    <t>Ｖ「特定技能（1号）」</t>
  </si>
  <si>
    <t>Ｖ「特定技能（2号）」</t>
  </si>
  <si>
    <t xml:space="preserve"> Ｏ 「興行」</t>
  </si>
  <si>
    <t xml:space="preserve"> Ｐ 「留学」</t>
  </si>
  <si>
    <t>Ｑ 「研修」</t>
  </si>
  <si>
    <t>"Specified Skilled Worker ( i ) "</t>
  </si>
  <si>
    <r>
      <rPr>
        <sz val="9"/>
        <rFont val="Arial Narrow"/>
        <family val="2"/>
      </rPr>
      <t xml:space="preserve">"Specified Skilled Worker ( </t>
    </r>
    <r>
      <rPr>
        <sz val="9"/>
        <rFont val="ＭＳ Ｐゴシック"/>
        <family val="3"/>
        <charset val="128"/>
      </rPr>
      <t>ⅱ</t>
    </r>
    <r>
      <rPr>
        <sz val="9"/>
        <rFont val="Arial Narrow"/>
        <family val="2"/>
      </rPr>
      <t xml:space="preserve"> ) "</t>
    </r>
  </si>
  <si>
    <t>"Entertainer"</t>
  </si>
  <si>
    <t>"Student"</t>
  </si>
  <si>
    <t xml:space="preserve"> "Trainee"</t>
  </si>
  <si>
    <t>Y 「技能実習（1号）」</t>
  </si>
  <si>
    <t>Y 「技能実習（2号）」</t>
  </si>
  <si>
    <t>Y 「技能実習（3号）」</t>
  </si>
  <si>
    <t xml:space="preserve"> Ｒ 「家族滞在」</t>
  </si>
  <si>
    <r>
      <rPr>
        <sz val="9"/>
        <rFont val="Arial Narrow"/>
        <family val="2"/>
      </rPr>
      <t xml:space="preserve"> "Technical Intern Training </t>
    </r>
    <r>
      <rPr>
        <sz val="9"/>
        <rFont val="ＭＳ Ｐゴシック"/>
        <family val="3"/>
        <charset val="128"/>
      </rPr>
      <t>( i )</t>
    </r>
    <r>
      <rPr>
        <sz val="9"/>
        <rFont val="Arial Narrow"/>
        <family val="2"/>
      </rPr>
      <t xml:space="preserve">" </t>
    </r>
  </si>
  <si>
    <r>
      <rPr>
        <sz val="9"/>
        <rFont val="Arial Narrow"/>
        <family val="2"/>
      </rPr>
      <t xml:space="preserve"> "Technical Intern Training </t>
    </r>
    <r>
      <rPr>
        <sz val="9"/>
        <rFont val="ＭＳ Ｐゴシック"/>
        <family val="3"/>
        <charset val="128"/>
      </rPr>
      <t>( ⅱ )</t>
    </r>
    <r>
      <rPr>
        <sz val="9"/>
        <rFont val="Arial Narrow"/>
        <family val="2"/>
      </rPr>
      <t xml:space="preserve">" </t>
    </r>
  </si>
  <si>
    <r>
      <rPr>
        <sz val="9"/>
        <rFont val="Arial Narrow"/>
        <family val="2"/>
      </rPr>
      <t xml:space="preserve"> "Technical Intern Training </t>
    </r>
    <r>
      <rPr>
        <sz val="9"/>
        <rFont val="ＭＳ Ｐゴシック"/>
        <family val="3"/>
        <charset val="128"/>
      </rPr>
      <t>( ⅲ )</t>
    </r>
    <r>
      <rPr>
        <sz val="9"/>
        <rFont val="Arial Narrow"/>
        <family val="2"/>
      </rPr>
      <t xml:space="preserve">" </t>
    </r>
  </si>
  <si>
    <t>"Dependent"</t>
  </si>
  <si>
    <t>Ｒ 「特定活動（研究活動等家族）」</t>
  </si>
  <si>
    <t>Ｒ「特定活動（EPA家族）」</t>
  </si>
  <si>
    <t>Ｒ「特定活動（本邦大卒者家族）」</t>
  </si>
  <si>
    <t>"Designated Activities (Dependent of Researcher or IT engineer of a designated org)"</t>
  </si>
  <si>
    <t>"Designated Activities(Dependent of EPA)"</t>
  </si>
  <si>
    <t>"Designated Activities(Dependent of Gradutate from a university in Japan)"</t>
  </si>
  <si>
    <t xml:space="preserve"> Ｔ 「日本人の配偶者等」</t>
  </si>
  <si>
    <t xml:space="preserve"> Ｔ「永住者の配偶者等」</t>
  </si>
  <si>
    <t>Ｔ「定住者」</t>
  </si>
  <si>
    <t>"Spouse or Child of Japanese National"</t>
  </si>
  <si>
    <t>"Spouse or Child of Permanent Resident"</t>
  </si>
  <si>
    <t>"Long Term Resident"</t>
  </si>
  <si>
    <t xml:space="preserve"> 「高度専門職（1号イ）」</t>
  </si>
  <si>
    <t xml:space="preserve"> 「高度専門職（1号ロ）」</t>
  </si>
  <si>
    <t xml:space="preserve"> 「高度専門職（1号ハ）」</t>
  </si>
  <si>
    <t>Ｕ 「その他」</t>
  </si>
  <si>
    <t>"Highly Skilled Professional(i)(a)"</t>
  </si>
  <si>
    <t>"Highly Skilled Professional(i)(b)"</t>
  </si>
  <si>
    <t>"Highly Skilled Professional(i)(c)"</t>
  </si>
  <si>
    <t>12　入国予定年月日</t>
  </si>
  <si>
    <t>13　上陸予定港</t>
  </si>
  <si>
    <t xml:space="preserve">  Date of entry</t>
  </si>
  <si>
    <t xml:space="preserve">   Port of entry</t>
  </si>
  <si>
    <t>14　滞在予定期間</t>
  </si>
  <si>
    <t>15　同伴者の有無</t>
  </si>
  <si>
    <t xml:space="preserve">  Intended length of stay</t>
  </si>
  <si>
    <t xml:space="preserve">   Accompanying persons, if any</t>
  </si>
  <si>
    <t>Yes</t>
  </si>
  <si>
    <t>No</t>
  </si>
  <si>
    <t>16　査証申請予定地</t>
  </si>
  <si>
    <t xml:space="preserve">  Intended place to apply for visa</t>
  </si>
  <si>
    <t>17　過去の出入国歴</t>
  </si>
  <si>
    <r>
      <rPr>
        <sz val="11"/>
        <color theme="1"/>
        <rFont val="ＭＳ Ｐ明朝"/>
        <family val="1"/>
        <charset val="128"/>
      </rPr>
      <t xml:space="preserve">有
</t>
    </r>
    <r>
      <rPr>
        <sz val="9"/>
        <color theme="1"/>
        <rFont val="Arial Narrow"/>
        <family val="2"/>
      </rPr>
      <t>Yes</t>
    </r>
  </si>
  <si>
    <r>
      <rPr>
        <sz val="11"/>
        <color theme="1"/>
        <rFont val="ＭＳ Ｐ明朝"/>
        <family val="1"/>
        <charset val="128"/>
      </rPr>
      <t xml:space="preserve">無
</t>
    </r>
    <r>
      <rPr>
        <sz val="9"/>
        <color theme="1"/>
        <rFont val="Arial Narrow"/>
        <family val="2"/>
      </rPr>
      <t>No</t>
    </r>
  </si>
  <si>
    <t xml:space="preserve">   Past entry into / departure from Japan</t>
  </si>
  <si>
    <r>
      <rPr>
        <sz val="9"/>
        <rFont val="ＭＳ Ｐ明朝"/>
        <family val="1"/>
        <charset val="128"/>
      </rPr>
      <t>（上記で『有』を選択した場合）　</t>
    </r>
    <r>
      <rPr>
        <sz val="9"/>
        <rFont val="Arial Narrow"/>
        <family val="2"/>
      </rPr>
      <t>(Fill in the followings when the answer is "Yes")</t>
    </r>
  </si>
  <si>
    <t xml:space="preserve"> 回数</t>
  </si>
  <si>
    <t>直近の出入国歴</t>
  </si>
  <si>
    <t>time(s)</t>
  </si>
  <si>
    <t>The latest entry from</t>
  </si>
  <si>
    <t>Day      to</t>
  </si>
  <si>
    <t>18　過去の在留資格認定証明書交付申請歴</t>
  </si>
  <si>
    <r>
      <rPr>
        <sz val="9"/>
        <color theme="1"/>
        <rFont val="ＭＳ Ｐ明朝"/>
        <family val="1"/>
        <charset val="128"/>
      </rPr>
      <t>　</t>
    </r>
    <r>
      <rPr>
        <sz val="9"/>
        <color theme="1"/>
        <rFont val="Arial Narrow"/>
        <family val="2"/>
      </rPr>
      <t>Past history of applying for a certificate of eligibility</t>
    </r>
  </si>
  <si>
    <t>（上記で『有』を選択した場合）</t>
  </si>
  <si>
    <t>（うち不交付となった回数）</t>
  </si>
  <si>
    <t xml:space="preserve"> (Fill in the followings when the answer is "Yes")</t>
  </si>
  <si>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</si>
  <si>
    <t>19　犯罪を理由とする処分を受けたことの有無 （日本国外におけるものを含む。）※交通違反等による処分を含む。</t>
  </si>
  <si>
    <r>
      <rPr>
        <sz val="9"/>
        <rFont val="Arial Narrow"/>
        <family val="2"/>
      </rPr>
      <t>Criminal record (in Japan / overseas)</t>
    </r>
    <r>
      <rPr>
        <sz val="9"/>
        <rFont val="ＭＳ Ｐ明朝"/>
        <family val="1"/>
        <charset val="128"/>
      </rPr>
      <t>※</t>
    </r>
    <r>
      <rPr>
        <sz val="9"/>
        <rFont val="Arial Narrow"/>
        <family val="2"/>
      </rPr>
      <t>Including dispositions due to traffic violations, etc.</t>
    </r>
  </si>
  <si>
    <t>（具体的内容</t>
  </si>
  <si>
    <t>）</t>
  </si>
  <si>
    <t xml:space="preserve"> ( Detail:</t>
  </si>
  <si>
    <t xml:space="preserve">) </t>
  </si>
  <si>
    <t xml:space="preserve"> No</t>
  </si>
  <si>
    <t>直近の送還歴</t>
  </si>
  <si>
    <t>The latest departure by deportation</t>
  </si>
  <si>
    <t>21　在日親族（父・母・配偶者・子・兄弟姉妹・祖父母・叔(伯)父・叔(伯)母など）及び同居者</t>
  </si>
  <si>
    <t xml:space="preserve">           </t>
  </si>
  <si>
    <r>
      <rPr>
        <sz val="9"/>
        <color theme="1"/>
        <rFont val="ＭＳ Ｐゴシック"/>
        <family val="3"/>
        <charset val="128"/>
      </rPr>
      <t>　</t>
    </r>
    <r>
      <rPr>
        <sz val="9"/>
        <color theme="1"/>
        <rFont val="Arial Narrow"/>
        <family val="2"/>
      </rPr>
      <t>Family in Japan (father, mother, spouse, children, siblings,grandparents, uncle, aunt or others) and cohabitants</t>
    </r>
  </si>
  <si>
    <t>（「有」の場合は，以下の欄に在日親族及び同居者を記入してください。）　</t>
  </si>
  <si>
    <t>(If yes, please fill in your family members in Japan and co-residents in the following columns)</t>
  </si>
  <si>
    <t>続　柄</t>
  </si>
  <si>
    <t>氏　名</t>
  </si>
  <si>
    <t>国　籍・地　域</t>
  </si>
  <si>
    <t>同居予定の有無</t>
  </si>
  <si>
    <t>勤務先名称・通学先名称</t>
  </si>
  <si>
    <t>在留カード番号</t>
  </si>
  <si>
    <t>特別永住者証明書番号</t>
  </si>
  <si>
    <t>Intended to reside
with applicant or not</t>
  </si>
  <si>
    <t>Place of employment/school</t>
  </si>
  <si>
    <t>Residence card number</t>
  </si>
  <si>
    <t>Special Permanent Resident Certificate number</t>
  </si>
  <si>
    <r>
      <rPr>
        <sz val="8"/>
        <rFont val="ＭＳ Ｐ明朝"/>
        <family val="1"/>
        <charset val="128"/>
      </rP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</si>
  <si>
    <t>（注） 裏面参照の上，申請に必要な書類を作成して下さい。　</t>
  </si>
  <si>
    <t>Note : Please fill in forms required for application. (See notes on reverse side.)</t>
  </si>
  <si>
    <t>（注） 申請書に事実に反する記載をしたことが判明した場合には，不利益な扱いを受けることがあります。</t>
  </si>
  <si>
    <t xml:space="preserve"> Note :  In case of to be found that you have misrepresented the facts in an application, you will be unfavorably treated in the process.</t>
  </si>
  <si>
    <t>申請人等作成用 ２　　Ｐ　（「留学」）</t>
  </si>
  <si>
    <t>在留資格認定証明書用</t>
  </si>
  <si>
    <t xml:space="preserve">For applicant, part 2  P ("Student")                                                   </t>
  </si>
  <si>
    <t xml:space="preserve">    For certificate of eligibility</t>
  </si>
  <si>
    <t>22　通学先</t>
  </si>
  <si>
    <t>Place of study</t>
  </si>
  <si>
    <t>(1)名　称</t>
  </si>
  <si>
    <t>秀徳教育学院</t>
  </si>
  <si>
    <t>Name of school</t>
  </si>
  <si>
    <t>(2)所在地</t>
  </si>
  <si>
    <t>(3)電話番号</t>
  </si>
  <si>
    <t>23　修学年数 （小学校～最終学歴）</t>
  </si>
  <si>
    <t xml:space="preserve">   Total period of education (from elementary school to last institution of education)</t>
  </si>
  <si>
    <t>Years</t>
  </si>
  <si>
    <t>24　最終学歴 （又は在学中の学校）</t>
  </si>
  <si>
    <t>Education (last school or institution) or present school</t>
  </si>
  <si>
    <t>(1)在籍状況</t>
  </si>
  <si>
    <t>卒業</t>
  </si>
  <si>
    <t>在学中</t>
  </si>
  <si>
    <t>休学中</t>
  </si>
  <si>
    <t>中退</t>
  </si>
  <si>
    <t>Registered enrollment</t>
  </si>
  <si>
    <t>Graduated</t>
  </si>
  <si>
    <t>In school</t>
  </si>
  <si>
    <t>Temporary absence</t>
  </si>
  <si>
    <t>Withdrawal</t>
  </si>
  <si>
    <t>大学院 （博士）</t>
  </si>
  <si>
    <t>大学院 （修士）</t>
  </si>
  <si>
    <t>Junior college</t>
  </si>
  <si>
    <t>College of technology</t>
  </si>
  <si>
    <t>その他 （</t>
  </si>
  <si>
    <t>Senior high school</t>
  </si>
  <si>
    <t>Junior high school</t>
  </si>
  <si>
    <t>Elementary school</t>
  </si>
  <si>
    <t>(2)学校名</t>
  </si>
  <si>
    <t>(3)卒業又は卒業見込み年月</t>
  </si>
  <si>
    <t>Name of the school</t>
  </si>
  <si>
    <t>Date of graduation or expected graduation</t>
  </si>
  <si>
    <t>25　経歴（直近５年の職歴及び学歴（高等学校卒業以降のものに限る）を記入）</t>
  </si>
  <si>
    <t xml:space="preserve">  Personal history(Work experience and educational background for the last 5 years (limited to those after graduating from senior high school))</t>
  </si>
  <si>
    <t>Start</t>
  </si>
  <si>
    <t>Finish</t>
  </si>
  <si>
    <t>Personal history</t>
  </si>
  <si>
    <r>
      <rPr>
        <sz val="11"/>
        <color theme="1"/>
        <rFont val="ＭＳ Ｐ明朝"/>
        <family val="1"/>
        <charset val="128"/>
      </rPr>
      <t>26　日本語能力</t>
    </r>
    <r>
      <rPr>
        <sz val="10"/>
        <color theme="1"/>
        <rFont val="ＭＳ Ｐ明朝"/>
        <family val="1"/>
        <charset val="128"/>
      </rPr>
      <t xml:space="preserve"> （専修学校又は各種学校において日本語教育以外の教育を受ける場合に記入）</t>
    </r>
  </si>
  <si>
    <t xml:space="preserve">  Japanese language ability (Fill in the followings when the applicant plans to study at advanced vocational school or vocational school
  (except Japanese language))</t>
  </si>
  <si>
    <t>試験による証明</t>
  </si>
  <si>
    <t>Proof based on a Japanese language test</t>
  </si>
  <si>
    <t>（１）試験名</t>
  </si>
  <si>
    <t>（２）級又は点数</t>
  </si>
  <si>
    <t>Attained level or score</t>
  </si>
  <si>
    <t>機関名</t>
  </si>
  <si>
    <t>Organization</t>
  </si>
  <si>
    <t>期間：</t>
  </si>
  <si>
    <t>まで</t>
  </si>
  <si>
    <t>Period</t>
  </si>
  <si>
    <t>from</t>
  </si>
  <si>
    <t>27　日本語学習歴 （高等学校において教育を受ける場合に記入）</t>
  </si>
  <si>
    <t xml:space="preserve">  Japanese education history (Fill in the followings when the applicant plans to study in high school)</t>
  </si>
  <si>
    <t xml:space="preserve"> 日本語の教育又は日本語による教育を受けた教育機関及び期間</t>
  </si>
  <si>
    <t xml:space="preserve">  Organization and period to have received Japanese language education / received education by Japanese language</t>
  </si>
  <si>
    <t xml:space="preserve">Organization </t>
  </si>
  <si>
    <t>28　滞在費の支弁方法等（生活費，学費及び家賃について記入すること。）※複数選択可</t>
  </si>
  <si>
    <t>Method of support to pay for expenses while in Japan(fill in with regard to living expenses, tuition and rent) * multiple answers possible</t>
  </si>
  <si>
    <t>(1)支弁方法及び月平均支弁額</t>
  </si>
  <si>
    <t>Method of support and an amount of support per month (average)</t>
  </si>
  <si>
    <t>本人負担</t>
  </si>
  <si>
    <t>在外経費支弁者負担</t>
  </si>
  <si>
    <t>Self</t>
  </si>
  <si>
    <t>Supporter living abroad</t>
  </si>
  <si>
    <t>在日経費支弁者負担</t>
  </si>
  <si>
    <t>奨学金</t>
  </si>
  <si>
    <t>Supporter in Japan</t>
  </si>
  <si>
    <t>Scholarship</t>
  </si>
  <si>
    <t>(2)経費支弁者（複数人いる場合は全てについて記入すること。）※任意様式の別紙可</t>
  </si>
  <si>
    <t>Supporter(If there is more than one, give information on all of the supporters )*another paper may be attached, which does not have to use a prescribed format.</t>
  </si>
  <si>
    <t>①氏　名</t>
  </si>
  <si>
    <t>②住　所</t>
  </si>
  <si>
    <t>③職業 （勤務先の名称）</t>
  </si>
  <si>
    <t>Occupation (place of employment)</t>
  </si>
  <si>
    <t>④年　収</t>
  </si>
  <si>
    <t>Annual income</t>
  </si>
  <si>
    <t>申請人等作成用 ３　　Ｐ　（「留学」）</t>
  </si>
  <si>
    <t xml:space="preserve">For applicant, part 3  P ("Student")  </t>
  </si>
  <si>
    <r>
      <rPr>
        <sz val="11"/>
        <color theme="1"/>
        <rFont val="ＭＳ Ｐ明朝"/>
        <family val="1"/>
        <charset val="128"/>
      </rP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</si>
  <si>
    <t>Relationship with the applicant (Check one of the followings when your answer to the question 27(1) is supporter living abroad or Japan)</t>
  </si>
  <si>
    <t>Foster father</t>
  </si>
  <si>
    <t>Foster mother</t>
  </si>
  <si>
    <t>兄弟姉妹</t>
  </si>
  <si>
    <t>叔父 （伯父）・叔母（伯母）</t>
  </si>
  <si>
    <t>受入教育機関</t>
  </si>
  <si>
    <t>友人・知人</t>
  </si>
  <si>
    <t>Brother / Sister</t>
  </si>
  <si>
    <t>Uncle / Aunt</t>
  </si>
  <si>
    <t>Educational institution</t>
  </si>
  <si>
    <t>Friend / Acquaintance</t>
  </si>
  <si>
    <t>友人・知人の親族</t>
  </si>
  <si>
    <t>取引関係者・現地企業等職員</t>
  </si>
  <si>
    <t>Relative of friend / acquaintance</t>
  </si>
  <si>
    <t>Business connection / Personnel of local enterprise</t>
  </si>
  <si>
    <t>取引関係者・現地企業等職員の親族</t>
  </si>
  <si>
    <t>Relative of business connection / personnel of local enterprise</t>
  </si>
  <si>
    <t>(4)奨学金支給機関 （上記(1)で奨学金を選択した場合に記入）※複数選択可</t>
  </si>
  <si>
    <t>Organization which provide scholarship (Check one of the following when the answer to the question 27(1) is scholarship) * multiple answers possible</t>
  </si>
  <si>
    <t>外国政府</t>
  </si>
  <si>
    <t>日本国政府</t>
  </si>
  <si>
    <t>地方公共団体</t>
  </si>
  <si>
    <t>Foreign government</t>
  </si>
  <si>
    <t>Japanese government</t>
  </si>
  <si>
    <t>Local government</t>
  </si>
  <si>
    <t>公益社団法人又は公益財団法人 （</t>
  </si>
  <si>
    <t>Public interest incorporated association /
Public interest incorporated foundation</t>
  </si>
  <si>
    <t>29　卒業後の予定</t>
  </si>
  <si>
    <t>Plans after graduation</t>
  </si>
  <si>
    <t>帰　国</t>
  </si>
  <si>
    <t>Return to home country</t>
  </si>
  <si>
    <t xml:space="preserve"> Enter school of higher education in Japan</t>
  </si>
  <si>
    <t xml:space="preserve"> Others</t>
  </si>
  <si>
    <t>30　本邦における申請人の監護人（通学先が中学校又は小学校の場合に記入）</t>
  </si>
  <si>
    <r>
      <rPr>
        <sz val="9"/>
        <color theme="1"/>
        <rFont val="Arial Narrow"/>
        <family val="2"/>
      </rP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</si>
  <si>
    <t>(1)氏　名</t>
  </si>
  <si>
    <t>(2)本人との関係</t>
  </si>
  <si>
    <t>Relationship with the applicant</t>
  </si>
  <si>
    <t>(3)住　所</t>
  </si>
  <si>
    <t>Cellular Phone No.</t>
  </si>
  <si>
    <t>31　申請人，法定代理人，法第７条の２第２項に規定する代理人</t>
  </si>
  <si>
    <t xml:space="preserve">   Applicant, legal representative or the authorized representative, prescribed in Paragraph 2 of Article 7-2.</t>
  </si>
  <si>
    <t>以上の記載内容は事実と相違ありません。</t>
  </si>
  <si>
    <t xml:space="preserve">I hereby declare that the statement given above is true and correct. </t>
  </si>
  <si>
    <t>申請人（代理人）の署名／申請書作成年月日</t>
  </si>
  <si>
    <t xml:space="preserve">Signature of the applicant (representative) / Date of filling in this form </t>
  </si>
  <si>
    <t>注意</t>
  </si>
  <si>
    <t>申請書作成後申請までに記載内容に変更が生じた場合，申請人（代理人）が変更箇所を訂正し，
署名すること。</t>
  </si>
  <si>
    <t>申請書作成年月日は申請人（代理人）が自署すること。</t>
  </si>
  <si>
    <t>Attention</t>
  </si>
  <si>
    <t>In cases where descriptions have changed after filling in this application form up until submission of this application, the applicant (representative) must correct the part concerned and sign their name.</t>
  </si>
  <si>
    <t>The date of preparation of the application form must be written by the applicant (representative).</t>
  </si>
  <si>
    <t>※　取次者</t>
  </si>
  <si>
    <t>Agent or other authorized person</t>
  </si>
  <si>
    <t>(2)住　所</t>
  </si>
  <si>
    <t>(3)所属機関等</t>
  </si>
  <si>
    <t>Organization to which the agent belongs</t>
  </si>
  <si>
    <t>Corporation no. (combination of 13 numbers and letters)</t>
  </si>
  <si>
    <t>昼間制</t>
  </si>
  <si>
    <t>昼夜間制</t>
  </si>
  <si>
    <t>夜間制</t>
  </si>
  <si>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</si>
  <si>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</si>
  <si>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</si>
  <si>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</si>
  <si>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</si>
  <si>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</si>
  <si>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所属機関等作成用 ２　　　Ｐ　（「留学」）</t>
  </si>
  <si>
    <t>For organization, part 2  P ("Student")</t>
  </si>
  <si>
    <t xml:space="preserve">6　学部・課程 </t>
  </si>
  <si>
    <t>Faculty / Course</t>
  </si>
  <si>
    <t>法学</t>
  </si>
  <si>
    <t>経済学</t>
  </si>
  <si>
    <t>政治学</t>
  </si>
  <si>
    <t>商学</t>
  </si>
  <si>
    <t>経営学</t>
  </si>
  <si>
    <t>文学</t>
  </si>
  <si>
    <t xml:space="preserve">Law </t>
  </si>
  <si>
    <t>Economics</t>
  </si>
  <si>
    <t>Politics</t>
  </si>
  <si>
    <t>Commercial science</t>
  </si>
  <si>
    <t>Business administration</t>
  </si>
  <si>
    <t>Literature</t>
  </si>
  <si>
    <t>語学</t>
  </si>
  <si>
    <t>社会学</t>
  </si>
  <si>
    <t>歴史学</t>
  </si>
  <si>
    <t>心理学</t>
  </si>
  <si>
    <t>教育学</t>
  </si>
  <si>
    <t>芸術学</t>
  </si>
  <si>
    <t>Linguistics</t>
  </si>
  <si>
    <t>Sociology</t>
  </si>
  <si>
    <t>History</t>
  </si>
  <si>
    <t>Psychology</t>
  </si>
  <si>
    <t>Education</t>
  </si>
  <si>
    <t>Science of art</t>
  </si>
  <si>
    <t>その他人文・社会科学 （</t>
  </si>
  <si>
    <t>理学</t>
  </si>
  <si>
    <t>化学</t>
  </si>
  <si>
    <t>工学</t>
  </si>
  <si>
    <t>Others(cultural science/ social science)</t>
  </si>
  <si>
    <t>Science</t>
  </si>
  <si>
    <t>Chemistry</t>
  </si>
  <si>
    <t>Engineer</t>
  </si>
  <si>
    <t>農学</t>
  </si>
  <si>
    <t>水産学</t>
  </si>
  <si>
    <t>薬学</t>
  </si>
  <si>
    <t>医学</t>
  </si>
  <si>
    <t>歯学</t>
  </si>
  <si>
    <t>Agriculture</t>
  </si>
  <si>
    <t>Fisheries</t>
  </si>
  <si>
    <t>Pharmacy</t>
  </si>
  <si>
    <t>Medicine</t>
  </si>
  <si>
    <t>Dentistry</t>
  </si>
  <si>
    <t>その他自然科学 （</t>
  </si>
  <si>
    <t>体育学</t>
  </si>
  <si>
    <t>Others(natural science)</t>
  </si>
  <si>
    <t>Sports science</t>
  </si>
  <si>
    <t>7　所属予定の研究室（5で大学院を選択した場合に記入）</t>
  </si>
  <si>
    <t>Research room (Fill in the following item(s), if you selected Doctor, Master or Graduate school (Research student) as your answer to question 5)</t>
  </si>
  <si>
    <t>(1)研究室名</t>
  </si>
  <si>
    <t>Name of research room</t>
  </si>
  <si>
    <t>(2)指導教員氏名</t>
  </si>
  <si>
    <t>Name of mentoring professor</t>
  </si>
  <si>
    <t>8　専門課程名称 （5で高等専門学校～各種学校を選択した場合に記入）</t>
  </si>
  <si>
    <t>Name of specialized course (Check the following item(s) if you selected "Technical school" through to "Miscellaneous school" as your answer to question 5)</t>
  </si>
  <si>
    <t>工業</t>
  </si>
  <si>
    <t>農業</t>
  </si>
  <si>
    <t>医療・衛生</t>
  </si>
  <si>
    <t>教育・社会福祉</t>
  </si>
  <si>
    <t>法律</t>
  </si>
  <si>
    <t>Engineering</t>
  </si>
  <si>
    <t>Medical services / Hygienics</t>
  </si>
  <si>
    <t>Education / Social welfare</t>
  </si>
  <si>
    <t>Law</t>
  </si>
  <si>
    <t>商業実務</t>
  </si>
  <si>
    <t>服飾・家政</t>
  </si>
  <si>
    <t>文化・教養</t>
  </si>
  <si>
    <t>Practical commercial business</t>
  </si>
  <si>
    <t>Dress design / Home economics</t>
  </si>
  <si>
    <t>Culture / Education</t>
  </si>
  <si>
    <t>9　仲介業者又は仲介者</t>
  </si>
  <si>
    <t>※外国（国外）の機関について記載</t>
  </si>
  <si>
    <t>*Description of a foreign (outside of Japan) organization</t>
  </si>
  <si>
    <t xml:space="preserve">Name of intermediary agency or person </t>
  </si>
  <si>
    <t>(1)名称</t>
  </si>
  <si>
    <t>(2)住所</t>
  </si>
  <si>
    <t>(3)本国政府による登録番号（ベトナムの場合に記入）</t>
  </si>
  <si>
    <t>Registration number issued by the government (Fill in the following item if the applicant is a Vietnamese national)</t>
  </si>
  <si>
    <t>10　卒業年月（予定）</t>
  </si>
  <si>
    <t>Month and year of (scheduled) graduation</t>
  </si>
  <si>
    <t>（交換留学生の場合，11に交換留学受入満了年月を記入）</t>
  </si>
  <si>
    <t>Year(s)</t>
  </si>
  <si>
    <t>Month(s)</t>
  </si>
  <si>
    <t>(If you are an exchange student, fill in the expiration date of the exchange student acceptance period in (11))</t>
  </si>
  <si>
    <t>11　交換留学受入満了年月</t>
  </si>
  <si>
    <t>Month and year of expiration of the exchange student acceptance period</t>
  </si>
  <si>
    <t>教育機関名，代表者氏名の記名／申請書作成年月日</t>
  </si>
  <si>
    <r>
      <rPr>
        <sz val="9"/>
        <color theme="1"/>
        <rFont val="Arial Narrow"/>
        <family val="2"/>
      </rP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</si>
  <si>
    <t>秀徳教育学院　校長　梅原 健</t>
  </si>
  <si>
    <t>申請書作成後申請までに記載内容に変更が生じた場合，所属機関等が変更箇所を訂正すること。</t>
  </si>
  <si>
    <t>In cases where descriptions have changed after filling in this application form up until submission of this application,  the organization must correct the changed part .</t>
  </si>
  <si>
    <t>番号</t>
  </si>
  <si>
    <t>必要書類</t>
  </si>
  <si>
    <t>提出の要否</t>
  </si>
  <si>
    <t>提出確認欄</t>
  </si>
  <si>
    <t>備考</t>
  </si>
  <si>
    <t>いずれか
選択</t>
  </si>
  <si>
    <t>在留資格認定証明書交付申請書</t>
  </si>
  <si>
    <t>○</t>
  </si>
  <si>
    <t>提出書類一覧表（本表及び別紙「各種確認書」）</t>
  </si>
  <si>
    <t>認定不交付処分又は在留不許可処分について、処分理由を払拭する説明及び資料</t>
  </si>
  <si>
    <t>在留資格認定証明書交付申請の不交付処分、在留期間更新許可申請又は在留資格変更許可申請の不許可処分を受けたことがある場合</t>
  </si>
  <si>
    <t>教育機関の名称</t>
  </si>
  <si>
    <t>申請人の氏名</t>
  </si>
  <si>
    <t>入学金・授業料等82万円については入学時に納入予定</t>
    <phoneticPr fontId="199"/>
  </si>
  <si>
    <t>参考様式</t>
    <rPh sb="0" eb="2">
      <t>サンコウ</t>
    </rPh>
    <rPh sb="2" eb="4">
      <t>ヨウシキ</t>
    </rPh>
    <phoneticPr fontId="200"/>
  </si>
  <si>
    <t>Name of the test</t>
    <phoneticPr fontId="201"/>
  </si>
  <si>
    <t>（２）級又は点数</t>
    <rPh sb="3" eb="4">
      <t>キュウ</t>
    </rPh>
    <rPh sb="4" eb="5">
      <t>マタ</t>
    </rPh>
    <rPh sb="6" eb="8">
      <t>テンスウ</t>
    </rPh>
    <phoneticPr fontId="201"/>
  </si>
  <si>
    <t>Attained level or score</t>
    <phoneticPr fontId="201"/>
  </si>
  <si>
    <t>（３）試験日</t>
    <rPh sb="3" eb="6">
      <t>シケンビ</t>
    </rPh>
    <phoneticPr fontId="201"/>
  </si>
  <si>
    <t>Date of the test</t>
    <phoneticPr fontId="201"/>
  </si>
  <si>
    <t>（１）機関名</t>
    <rPh sb="3" eb="6">
      <t>キカンメイ</t>
    </rPh>
    <phoneticPr fontId="201"/>
  </si>
  <si>
    <t>（住所）　　　　　　　</t>
    <phoneticPr fontId="200"/>
  </si>
  <si>
    <t>Organization</t>
    <phoneticPr fontId="201"/>
  </si>
  <si>
    <t>(Address)</t>
    <phoneticPr fontId="201"/>
  </si>
  <si>
    <t>（２）期間：</t>
    <rPh sb="3" eb="5">
      <t>キカン</t>
    </rPh>
    <phoneticPr fontId="201"/>
  </si>
  <si>
    <t>年</t>
    <rPh sb="0" eb="1">
      <t>ネン</t>
    </rPh>
    <phoneticPr fontId="201"/>
  </si>
  <si>
    <t>月</t>
    <rPh sb="0" eb="1">
      <t>ツキ</t>
    </rPh>
    <phoneticPr fontId="201"/>
  </si>
  <si>
    <t>から</t>
    <phoneticPr fontId="201"/>
  </si>
  <si>
    <t>まで</t>
    <phoneticPr fontId="201"/>
  </si>
  <si>
    <t>Period</t>
    <phoneticPr fontId="201"/>
  </si>
  <si>
    <t>from</t>
    <phoneticPr fontId="201"/>
  </si>
  <si>
    <r>
      <rPr>
        <sz val="9"/>
        <rFont val="ＭＳ Ｐゴシック"/>
        <family val="3"/>
        <charset val="128"/>
      </rPr>
      <t>（</t>
    </r>
    <r>
      <rPr>
        <sz val="9"/>
        <rFont val="Arial Narrow"/>
        <family val="2"/>
      </rPr>
      <t>Year</t>
    </r>
    <r>
      <rPr>
        <sz val="9"/>
        <rFont val="ＭＳ Ｐゴシック"/>
        <family val="3"/>
        <charset val="128"/>
      </rPr>
      <t>）</t>
    </r>
    <phoneticPr fontId="201"/>
  </si>
  <si>
    <t>to</t>
    <phoneticPr fontId="201"/>
  </si>
  <si>
    <t>時間</t>
    <rPh sb="0" eb="2">
      <t>ジカン</t>
    </rPh>
    <phoneticPr fontId="201"/>
  </si>
  <si>
    <t>試験</t>
    <rPh sb="0" eb="2">
      <t>シケン</t>
    </rPh>
    <phoneticPr fontId="201"/>
  </si>
  <si>
    <t>test</t>
    <phoneticPr fontId="201"/>
  </si>
  <si>
    <t>面接</t>
    <rPh sb="0" eb="2">
      <t>メンセツ</t>
    </rPh>
    <phoneticPr fontId="200"/>
  </si>
  <si>
    <t>Interview</t>
    <phoneticPr fontId="200"/>
  </si>
  <si>
    <t>書類確認</t>
    <rPh sb="0" eb="2">
      <t>ショルイ</t>
    </rPh>
    <rPh sb="2" eb="4">
      <t>カクニン</t>
    </rPh>
    <phoneticPr fontId="200"/>
  </si>
  <si>
    <t>Check of documents</t>
    <phoneticPr fontId="200"/>
  </si>
  <si>
    <t>others（details）</t>
    <phoneticPr fontId="200"/>
  </si>
  <si>
    <t>教育機関／
課程等名：</t>
    <rPh sb="0" eb="2">
      <t>キョウイク</t>
    </rPh>
    <rPh sb="2" eb="4">
      <t>キカン</t>
    </rPh>
    <rPh sb="6" eb="8">
      <t>カテイ</t>
    </rPh>
    <rPh sb="8" eb="9">
      <t>トウ</t>
    </rPh>
    <rPh sb="9" eb="10">
      <t>メイ</t>
    </rPh>
    <phoneticPr fontId="200"/>
  </si>
  <si>
    <t>申請人氏名（記名）：</t>
    <phoneticPr fontId="201"/>
  </si>
  <si>
    <r>
      <t>住所</t>
    </r>
    <r>
      <rPr>
        <sz val="11"/>
        <color theme="1"/>
        <rFont val="Microsoft YaHei"/>
        <family val="2"/>
      </rPr>
      <t xml:space="preserve"> Address</t>
    </r>
    <rPh sb="0" eb="2">
      <t>ジュウショ</t>
    </rPh>
    <phoneticPr fontId="199"/>
  </si>
  <si>
    <t>面接日Interview Date</t>
    <rPh sb="0" eb="2">
      <t>メンセツ</t>
    </rPh>
    <rPh sb="2" eb="3">
      <t>ヒ</t>
    </rPh>
    <phoneticPr fontId="199"/>
  </si>
  <si>
    <t>COE交付申請面接日</t>
    <rPh sb="7" eb="10">
      <t>メンセツビ</t>
    </rPh>
    <phoneticPr fontId="199"/>
  </si>
  <si>
    <t xml:space="preserve"> </t>
    <phoneticPr fontId="199"/>
  </si>
  <si>
    <r>
      <rPr>
        <sz val="11"/>
        <rFont val="ＭＳ Ｐ明朝"/>
        <family val="1"/>
        <charset val="128"/>
      </rPr>
      <t>東京都北区田端新町</t>
    </r>
    <r>
      <rPr>
        <sz val="11"/>
        <rFont val="Times New Roman"/>
        <family val="1"/>
      </rPr>
      <t>1-27-16</t>
    </r>
    <r>
      <rPr>
        <sz val="11"/>
        <rFont val="ＭＳ Ｐ明朝"/>
        <family val="1"/>
        <charset val="128"/>
      </rPr>
      <t>　秀徳教育学院</t>
    </r>
  </si>
  <si>
    <r>
      <rPr>
        <sz val="11"/>
        <rFont val="ＭＳ Ｐ明朝"/>
        <family val="1"/>
        <charset val="128"/>
      </rPr>
      <t>無</t>
    </r>
  </si>
  <si>
    <r>
      <rPr>
        <sz val="11"/>
        <color theme="1"/>
        <rFont val="ＭＳ Ｐ明朝"/>
        <family val="1"/>
        <charset val="128"/>
      </rPr>
      <t>秀徳教育学院</t>
    </r>
  </si>
  <si>
    <r>
      <rPr>
        <sz val="11"/>
        <color theme="1"/>
        <rFont val="ＭＳ Ｐ明朝"/>
        <family val="1"/>
        <charset val="128"/>
      </rPr>
      <t>東京都北区田端新町</t>
    </r>
    <r>
      <rPr>
        <sz val="11"/>
        <color theme="1"/>
        <rFont val="Times New Roman"/>
        <family val="1"/>
      </rPr>
      <t>1-27-16</t>
    </r>
  </si>
  <si>
    <r>
      <rPr>
        <sz val="11"/>
        <color theme="1"/>
        <rFont val="ＭＳ Ｐ明朝"/>
        <family val="1"/>
        <charset val="128"/>
      </rPr>
      <t>　東京都北区田端新町</t>
    </r>
    <r>
      <rPr>
        <sz val="11"/>
        <color theme="1"/>
        <rFont val="Times New Roman"/>
        <family val="1"/>
      </rPr>
      <t>1-27-16</t>
    </r>
    <r>
      <rPr>
        <sz val="11"/>
        <color theme="1"/>
        <rFont val="ＭＳ Ｐ明朝"/>
        <family val="1"/>
        <charset val="128"/>
      </rPr>
      <t>　秀徳教育学院</t>
    </r>
  </si>
  <si>
    <r>
      <rPr>
        <sz val="11"/>
        <color theme="1"/>
        <rFont val="ＭＳ Ｐ明朝"/>
        <family val="1"/>
        <charset val="128"/>
      </rPr>
      <t>梅原　健</t>
    </r>
  </si>
  <si>
    <r>
      <rPr>
        <sz val="11"/>
        <color theme="1"/>
        <rFont val="ＭＳ Ｐ明朝"/>
        <family val="1"/>
        <charset val="128"/>
      </rPr>
      <t>受け入れ校の職員</t>
    </r>
  </si>
  <si>
    <t>KZT(カザフスタンテンゲ)</t>
    <phoneticPr fontId="199"/>
  </si>
  <si>
    <t>カザフスタン</t>
    <phoneticPr fontId="199"/>
  </si>
  <si>
    <t>Kazakhstan</t>
    <phoneticPr fontId="199"/>
  </si>
  <si>
    <t>申請者記名：</t>
    <rPh sb="3" eb="4">
      <t>キ</t>
    </rPh>
    <phoneticPr fontId="199"/>
  </si>
  <si>
    <t>Applicant name</t>
    <phoneticPr fontId="199"/>
  </si>
  <si>
    <t>Applicant Singature</t>
    <phoneticPr fontId="199"/>
  </si>
  <si>
    <t>申請者署名：</t>
    <rPh sb="0" eb="3">
      <t>シンセイシャ</t>
    </rPh>
    <phoneticPr fontId="199"/>
  </si>
  <si>
    <t>Supporter Signature</t>
    <phoneticPr fontId="199"/>
  </si>
  <si>
    <t>Present address</t>
    <phoneticPr fontId="199"/>
  </si>
  <si>
    <t>Permanent address</t>
    <phoneticPr fontId="199"/>
  </si>
  <si>
    <t>Telephone number</t>
    <phoneticPr fontId="199"/>
  </si>
  <si>
    <t>Date of Filling</t>
    <phoneticPr fontId="199"/>
  </si>
  <si>
    <t>☑</t>
  </si>
  <si>
    <t>COE交付申請番号</t>
    <phoneticPr fontId="199"/>
  </si>
  <si>
    <t>仲介担当者</t>
    <rPh sb="2" eb="5">
      <t>タントウシャ</t>
    </rPh>
    <phoneticPr fontId="199"/>
  </si>
  <si>
    <t>Agency representative</t>
    <phoneticPr fontId="199"/>
  </si>
  <si>
    <t>電話</t>
    <rPh sb="0" eb="2">
      <t>デンワ</t>
    </rPh>
    <phoneticPr fontId="199"/>
  </si>
  <si>
    <t>Tel:</t>
    <phoneticPr fontId="199"/>
  </si>
  <si>
    <t>過去のCOE交付申請回数</t>
    <rPh sb="6" eb="8">
      <t>コウフ</t>
    </rPh>
    <phoneticPr fontId="199"/>
  </si>
  <si>
    <t>過去のCOE交付申請不交付回数</t>
    <rPh sb="6" eb="8">
      <t>コウフ</t>
    </rPh>
    <phoneticPr fontId="199"/>
  </si>
  <si>
    <t>(Check the following item(s) if you selected Graduate school, University or Junior college including Non-regular course as your answer to question 5)</t>
    <phoneticPr fontId="199"/>
  </si>
  <si>
    <t>（5で大学院，大学，短期大学（いずれも非正規性を含む）を選択した場合に記入）</t>
    <rPh sb="19" eb="20">
      <t>ヒ</t>
    </rPh>
    <rPh sb="20" eb="23">
      <t>セイキセイ</t>
    </rPh>
    <phoneticPr fontId="199"/>
  </si>
  <si>
    <t>12　留学生の出席状況、出入国管理及び難民認定法第19条第1項の規程の遵守状況、学習の状況等の管理体制の有無</t>
    <rPh sb="3" eb="6">
      <t>リュウガクセイ</t>
    </rPh>
    <rPh sb="7" eb="9">
      <t>シュッセキ</t>
    </rPh>
    <rPh sb="9" eb="11">
      <t>ジョウキョウ</t>
    </rPh>
    <rPh sb="12" eb="14">
      <t>シュツニュウ</t>
    </rPh>
    <rPh sb="14" eb="15">
      <t>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199"/>
  </si>
  <si>
    <t>COE交付申請面接の有無</t>
    <rPh sb="7" eb="9">
      <t>メンセツ</t>
    </rPh>
    <rPh sb="10" eb="12">
      <t>ウム</t>
    </rPh>
    <phoneticPr fontId="199"/>
  </si>
  <si>
    <t>申請歴等の自己申告</t>
    <phoneticPr fontId="199"/>
  </si>
  <si>
    <t>History of COE application</t>
    <phoneticPr fontId="199"/>
  </si>
  <si>
    <t>History of COE application withdrawal</t>
    <phoneticPr fontId="199"/>
  </si>
  <si>
    <t>History of COE non-issuance</t>
    <phoneticPr fontId="199"/>
  </si>
  <si>
    <t>20　退去強制又は出国命令による出国の有無</t>
    <phoneticPr fontId="199"/>
  </si>
  <si>
    <t>退去強制又は出国命令による出国歴</t>
    <rPh sb="0" eb="2">
      <t>タイキョ</t>
    </rPh>
    <rPh sb="2" eb="4">
      <t>キョウセイ</t>
    </rPh>
    <rPh sb="4" eb="5">
      <t>マタ</t>
    </rPh>
    <rPh sb="6" eb="8">
      <t>シュッコク</t>
    </rPh>
    <rPh sb="8" eb="10">
      <t>メイレイ</t>
    </rPh>
    <rPh sb="13" eb="15">
      <t>シュッコク</t>
    </rPh>
    <rPh sb="15" eb="16">
      <t>レキ</t>
    </rPh>
    <phoneticPr fontId="199"/>
  </si>
  <si>
    <t xml:space="preserve">   Departure by deportation /departure order</t>
    <phoneticPr fontId="199"/>
  </si>
  <si>
    <t>Departure by deportation /departure order</t>
    <phoneticPr fontId="199"/>
  </si>
  <si>
    <t>在留資格認定証申請不交付歴</t>
    <rPh sb="6" eb="7">
      <t>ショウ</t>
    </rPh>
    <rPh sb="7" eb="9">
      <t>シンセイ</t>
    </rPh>
    <rPh sb="9" eb="10">
      <t>フ</t>
    </rPh>
    <phoneticPr fontId="199"/>
  </si>
  <si>
    <t>在留資格認定証申請取下げ歴</t>
    <rPh sb="6" eb="7">
      <t>ショウ</t>
    </rPh>
    <rPh sb="7" eb="9">
      <t>シンセイ</t>
    </rPh>
    <phoneticPr fontId="199"/>
  </si>
  <si>
    <t>入学選考時の確認・試験確認レベル</t>
    <phoneticPr fontId="199"/>
  </si>
  <si>
    <t>入学選考時の確認・面接確認レベル</t>
    <phoneticPr fontId="199"/>
  </si>
  <si>
    <t>入学選考時の確認・書類確認レベル</t>
    <rPh sb="9" eb="11">
      <t>ショルイ</t>
    </rPh>
    <phoneticPr fontId="199"/>
  </si>
  <si>
    <t>入学選考時の確認・その他（詳細）</t>
    <phoneticPr fontId="199"/>
  </si>
  <si>
    <t>日本語教育を受けた期間終了文字１</t>
    <phoneticPr fontId="199"/>
  </si>
  <si>
    <t>日本語教育を受けた学習時間１</t>
    <phoneticPr fontId="199"/>
  </si>
  <si>
    <t>日本語教育を受けた期間終了文字２</t>
    <phoneticPr fontId="199"/>
  </si>
  <si>
    <t>日本語教育を受けた学習時間２</t>
    <phoneticPr fontId="199"/>
  </si>
  <si>
    <t>具体的内容</t>
    <phoneticPr fontId="199"/>
  </si>
  <si>
    <r>
      <t>日本留学の理由と目的</t>
    </r>
    <r>
      <rPr>
        <b/>
        <sz val="10"/>
        <color theme="1"/>
        <rFont val="Microsoft YaHei"/>
        <family val="2"/>
        <charset val="134"/>
      </rPr>
      <t>（明確に記入して下さい）</t>
    </r>
    <phoneticPr fontId="199"/>
  </si>
  <si>
    <t>□</t>
    <phoneticPr fontId="199"/>
  </si>
  <si>
    <t>Management system, including the status of attendance of students, the status of compliance with provision of Article 19, paragraph 1 of the
Immigration Control and Refugee Recognition Actm and the status of learning.</t>
    <phoneticPr fontId="199"/>
  </si>
  <si>
    <t>日本語教育を受けた教育機関住所１</t>
    <phoneticPr fontId="199"/>
  </si>
  <si>
    <t>日本語教育を受けた教育機関住所２</t>
    <phoneticPr fontId="199"/>
  </si>
  <si>
    <t>1年6ケ月(1Year6Months)</t>
  </si>
  <si>
    <t>所属機関等作成用 １　　　Ｐ　（「留学」）</t>
    <rPh sb="0" eb="2">
      <t>ショゾク</t>
    </rPh>
    <rPh sb="2" eb="4">
      <t>キカン</t>
    </rPh>
    <rPh sb="4" eb="5">
      <t>トウ</t>
    </rPh>
    <rPh sb="5" eb="7">
      <t>サクセイ</t>
    </rPh>
    <rPh sb="7" eb="8">
      <t>ヨウ</t>
    </rPh>
    <rPh sb="17" eb="19">
      <t>リュウガク</t>
    </rPh>
    <phoneticPr fontId="201"/>
  </si>
  <si>
    <t>在留資格認定証明書用</t>
    <rPh sb="0" eb="2">
      <t>ザイリュウ</t>
    </rPh>
    <rPh sb="2" eb="4">
      <t>シカク</t>
    </rPh>
    <rPh sb="4" eb="6">
      <t>ニンテイ</t>
    </rPh>
    <rPh sb="6" eb="9">
      <t>ショウメイショ</t>
    </rPh>
    <rPh sb="9" eb="10">
      <t>ヨウ</t>
    </rPh>
    <phoneticPr fontId="201"/>
  </si>
  <si>
    <t>For organization, part 1  P ("Student")</t>
    <phoneticPr fontId="201"/>
  </si>
  <si>
    <t xml:space="preserve">    For certificate of eligibility</t>
    <phoneticPr fontId="201"/>
  </si>
  <si>
    <t>1　入学する外国人の氏名</t>
    <rPh sb="2" eb="4">
      <t>ニュウガク</t>
    </rPh>
    <rPh sb="6" eb="9">
      <t>ガイコクジン</t>
    </rPh>
    <rPh sb="10" eb="12">
      <t>シメイ</t>
    </rPh>
    <phoneticPr fontId="201"/>
  </si>
  <si>
    <t>Name of the foreigner to enter school</t>
    <phoneticPr fontId="201"/>
  </si>
  <si>
    <t>2　通学先</t>
    <rPh sb="2" eb="4">
      <t>ツウガク</t>
    </rPh>
    <rPh sb="4" eb="5">
      <t>サキ</t>
    </rPh>
    <phoneticPr fontId="201"/>
  </si>
  <si>
    <t>Place of Study</t>
    <phoneticPr fontId="201"/>
  </si>
  <si>
    <t>(1)学校名</t>
    <rPh sb="3" eb="6">
      <t>ガッコウメイ</t>
    </rPh>
    <phoneticPr fontId="201"/>
  </si>
  <si>
    <t>秀徳教育学院</t>
    <phoneticPr fontId="201"/>
  </si>
  <si>
    <t>Name of School</t>
    <phoneticPr fontId="201"/>
  </si>
  <si>
    <t>(2)所在地</t>
    <rPh sb="3" eb="6">
      <t>ショザイチ</t>
    </rPh>
    <phoneticPr fontId="201"/>
  </si>
  <si>
    <t>東京都北区田端新町1-27-16</t>
    <phoneticPr fontId="201"/>
  </si>
  <si>
    <t>Address</t>
    <phoneticPr fontId="201"/>
  </si>
  <si>
    <t>電話番号</t>
    <rPh sb="0" eb="2">
      <t>デンワ</t>
    </rPh>
    <rPh sb="2" eb="4">
      <t>バンゴウ</t>
    </rPh>
    <phoneticPr fontId="201"/>
  </si>
  <si>
    <t>03-3810-2010</t>
    <phoneticPr fontId="201"/>
  </si>
  <si>
    <t>Telephone No.</t>
    <phoneticPr fontId="201"/>
  </si>
  <si>
    <t>(3)法人名</t>
    <rPh sb="3" eb="5">
      <t>ホウジン</t>
    </rPh>
    <rPh sb="5" eb="6">
      <t>メイ</t>
    </rPh>
    <phoneticPr fontId="201"/>
  </si>
  <si>
    <t>龍盛株式会社</t>
    <phoneticPr fontId="201"/>
  </si>
  <si>
    <t>Corporation name</t>
    <phoneticPr fontId="201"/>
  </si>
  <si>
    <t>(4)法人番号（13桁）</t>
    <rPh sb="3" eb="5">
      <t>ホウジン</t>
    </rPh>
    <rPh sb="5" eb="7">
      <t>バンゴウ</t>
    </rPh>
    <rPh sb="10" eb="11">
      <t>ケタ</t>
    </rPh>
    <phoneticPr fontId="201"/>
  </si>
  <si>
    <t>(5)授業形態</t>
    <rPh sb="3" eb="5">
      <t>ジュギョウ</t>
    </rPh>
    <rPh sb="5" eb="7">
      <t>ケイタイ</t>
    </rPh>
    <phoneticPr fontId="201"/>
  </si>
  <si>
    <t>Type of class</t>
    <phoneticPr fontId="201"/>
  </si>
  <si>
    <t>Day classes</t>
    <phoneticPr fontId="201"/>
  </si>
  <si>
    <t>Day-Evening classes</t>
    <phoneticPr fontId="201"/>
  </si>
  <si>
    <t>Evening classes</t>
    <phoneticPr fontId="201"/>
  </si>
  <si>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01"/>
  </si>
  <si>
    <t>Satellite program (fill in this box when attending remote classes that use two-way communication)</t>
    <phoneticPr fontId="201"/>
  </si>
  <si>
    <t>Correspondence course (including cases receiving credits for education via video or internet)</t>
    <phoneticPr fontId="201"/>
  </si>
  <si>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01"/>
  </si>
  <si>
    <t>Name of the resident adviser in Japan (in case that the place of study is an advanced vocational school,vocational school,</t>
    <phoneticPr fontId="201"/>
  </si>
  <si>
    <t>junior high school or elementary school)</t>
    <phoneticPr fontId="201"/>
  </si>
  <si>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01"/>
  </si>
  <si>
    <t>有・無</t>
    <rPh sb="0" eb="1">
      <t>ユウ</t>
    </rPh>
    <rPh sb="2" eb="3">
      <t>ム</t>
    </rPh>
    <phoneticPr fontId="201"/>
  </si>
  <si>
    <t>（通学先が高等学校、中学校又は小学校の場合に記入）</t>
    <phoneticPr fontId="201"/>
  </si>
  <si>
    <t>Yes / No</t>
    <phoneticPr fontId="201"/>
  </si>
  <si>
    <t>Is the applicant participating in a student exchange program? Which organization is in charge of that program?</t>
    <phoneticPr fontId="201"/>
  </si>
  <si>
    <t xml:space="preserve"> (when the place of study is senior high school,junior high school or elementary school)</t>
    <phoneticPr fontId="201"/>
  </si>
  <si>
    <t>National or local government</t>
    <phoneticPr fontId="201"/>
  </si>
  <si>
    <t>Incorporated administrative agency</t>
    <phoneticPr fontId="201"/>
  </si>
  <si>
    <t>National university corporation</t>
    <phoneticPr fontId="201"/>
  </si>
  <si>
    <t>Educational foundation</t>
    <phoneticPr fontId="201"/>
  </si>
  <si>
    <t>）</t>
    <phoneticPr fontId="201"/>
  </si>
  <si>
    <t>Public interest incorporated association or public interest incorporated foundation</t>
    <phoneticPr fontId="201"/>
  </si>
  <si>
    <t>Others</t>
    <phoneticPr fontId="201"/>
  </si>
  <si>
    <t>3　入学年月日</t>
    <rPh sb="2" eb="4">
      <t>ニュウガク</t>
    </rPh>
    <rPh sb="4" eb="7">
      <t>ネンガッピ</t>
    </rPh>
    <phoneticPr fontId="201"/>
  </si>
  <si>
    <t>日</t>
    <rPh sb="0" eb="1">
      <t>ヒ</t>
    </rPh>
    <phoneticPr fontId="201"/>
  </si>
  <si>
    <t>Date of entrance</t>
    <phoneticPr fontId="201"/>
  </si>
  <si>
    <t>Year</t>
    <phoneticPr fontId="201"/>
  </si>
  <si>
    <t xml:space="preserve">  Month</t>
    <phoneticPr fontId="201"/>
  </si>
  <si>
    <t>Day</t>
    <phoneticPr fontId="201"/>
  </si>
  <si>
    <t>4　週間授業時間（予定を含む。）</t>
    <rPh sb="2" eb="4">
      <t>シュウカン</t>
    </rPh>
    <rPh sb="4" eb="6">
      <t>ジュギョウ</t>
    </rPh>
    <rPh sb="6" eb="8">
      <t>ジカン</t>
    </rPh>
    <rPh sb="9" eb="11">
      <t>ヨテイ</t>
    </rPh>
    <rPh sb="12" eb="13">
      <t>フク</t>
    </rPh>
    <phoneticPr fontId="201"/>
  </si>
  <si>
    <t>Lesson hours per week(including scheduled lessons)</t>
    <phoneticPr fontId="201"/>
  </si>
  <si>
    <t>hours</t>
    <phoneticPr fontId="201"/>
  </si>
  <si>
    <t>5　在籍区分</t>
    <rPh sb="2" eb="4">
      <t>ザイセキ</t>
    </rPh>
    <rPh sb="4" eb="6">
      <t>クブン</t>
    </rPh>
    <phoneticPr fontId="201"/>
  </si>
  <si>
    <t>Registration</t>
    <phoneticPr fontId="201"/>
  </si>
  <si>
    <t>□</t>
    <phoneticPr fontId="201"/>
  </si>
  <si>
    <t>大学院 （博士）</t>
    <phoneticPr fontId="201"/>
  </si>
  <si>
    <t>大学院 （修士）</t>
    <phoneticPr fontId="201"/>
  </si>
  <si>
    <t>Graduate school(Doctor)</t>
    <phoneticPr fontId="201"/>
  </si>
  <si>
    <t>Graduate school(Master)</t>
    <phoneticPr fontId="201"/>
  </si>
  <si>
    <t>大学院 （非正規生/専ら聴講によらない）</t>
    <rPh sb="5" eb="8">
      <t>ヒセイキ</t>
    </rPh>
    <rPh sb="8" eb="9">
      <t>セイ</t>
    </rPh>
    <rPh sb="10" eb="11">
      <t>モッパ</t>
    </rPh>
    <rPh sb="12" eb="14">
      <t>チョウコウ</t>
    </rPh>
    <phoneticPr fontId="201"/>
  </si>
  <si>
    <t>大学院 （非正規生/専ら聴講による）</t>
    <rPh sb="5" eb="8">
      <t>ヒセイキ</t>
    </rPh>
    <rPh sb="8" eb="9">
      <t>セイ</t>
    </rPh>
    <rPh sb="10" eb="11">
      <t>モッパ</t>
    </rPh>
    <rPh sb="12" eb="14">
      <t>チョウコウ</t>
    </rPh>
    <phoneticPr fontId="201"/>
  </si>
  <si>
    <t>大学 （正規生）</t>
    <rPh sb="4" eb="6">
      <t>セイキ</t>
    </rPh>
    <rPh sb="6" eb="7">
      <t>セイ</t>
    </rPh>
    <phoneticPr fontId="201"/>
  </si>
  <si>
    <t>Graduate school (Non-regular student / not study through auditing courses exclusively)</t>
    <phoneticPr fontId="201"/>
  </si>
  <si>
    <t>Graduate school (Non-regular student / study through auditing courses exclusively)</t>
    <phoneticPr fontId="201"/>
  </si>
  <si>
    <r>
      <t>University</t>
    </r>
    <r>
      <rPr>
        <sz val="8"/>
        <rFont val="ＭＳ Ｐゴシック"/>
        <family val="3"/>
        <charset val="128"/>
      </rPr>
      <t>（</t>
    </r>
    <r>
      <rPr>
        <sz val="8"/>
        <rFont val="Arial Narrow"/>
        <family val="2"/>
      </rPr>
      <t>Regular student</t>
    </r>
    <r>
      <rPr>
        <sz val="8"/>
        <rFont val="ＭＳ Ｐゴシック"/>
        <family val="3"/>
        <charset val="128"/>
      </rPr>
      <t>）</t>
    </r>
    <phoneticPr fontId="201"/>
  </si>
  <si>
    <t>大学 （非正規生/専ら聴講によらない）</t>
    <rPh sb="4" eb="7">
      <t>ヒセイキ</t>
    </rPh>
    <rPh sb="7" eb="8">
      <t>セイ</t>
    </rPh>
    <rPh sb="9" eb="10">
      <t>モッパ</t>
    </rPh>
    <rPh sb="11" eb="13">
      <t>チョウコウ</t>
    </rPh>
    <phoneticPr fontId="201"/>
  </si>
  <si>
    <t>大学 （非正規生/専ら聴講による）</t>
    <rPh sb="4" eb="7">
      <t>ヒセイキ</t>
    </rPh>
    <rPh sb="9" eb="10">
      <t>モッパ</t>
    </rPh>
    <rPh sb="11" eb="13">
      <t>チョウコウ</t>
    </rPh>
    <phoneticPr fontId="201"/>
  </si>
  <si>
    <t>短期大学 （正規生）</t>
    <rPh sb="6" eb="8">
      <t>セイキ</t>
    </rPh>
    <phoneticPr fontId="201"/>
  </si>
  <si>
    <t>University (Non-regular student/ not study through auditing courses exclusively)</t>
    <phoneticPr fontId="201"/>
  </si>
  <si>
    <t>University (Non-regular student / study through auditing courses exclusively))</t>
    <phoneticPr fontId="201"/>
  </si>
  <si>
    <t>Junior college (Regular student)</t>
    <phoneticPr fontId="201"/>
  </si>
  <si>
    <t>短期大学 （非正規生/専ら聴講によらない）</t>
    <rPh sb="6" eb="9">
      <t>ヒセイキ</t>
    </rPh>
    <rPh sb="9" eb="10">
      <t>セイ</t>
    </rPh>
    <rPh sb="11" eb="12">
      <t>モッパ</t>
    </rPh>
    <rPh sb="13" eb="15">
      <t>チョウコウ</t>
    </rPh>
    <phoneticPr fontId="201"/>
  </si>
  <si>
    <t>短期大学 （非正規生/専ら聴講による）</t>
    <rPh sb="6" eb="9">
      <t>ヒセイキ</t>
    </rPh>
    <rPh sb="9" eb="10">
      <t>セイ</t>
    </rPh>
    <rPh sb="11" eb="12">
      <t>モッパ</t>
    </rPh>
    <rPh sb="13" eb="15">
      <t>チョウコウ</t>
    </rPh>
    <phoneticPr fontId="201"/>
  </si>
  <si>
    <t>Junior college (Non-regular student/ not study through auditing courses exclusively)</t>
    <phoneticPr fontId="201"/>
  </si>
  <si>
    <t>Junior college (Non-regular student/ study through auditing courses exclusively)</t>
    <phoneticPr fontId="201"/>
  </si>
  <si>
    <t>高等専門学校</t>
    <phoneticPr fontId="201"/>
  </si>
  <si>
    <t>専修学校 （専攻科）</t>
    <rPh sb="6" eb="9">
      <t>センコウカ</t>
    </rPh>
    <phoneticPr fontId="201"/>
  </si>
  <si>
    <t>専修学校 （専門課程）</t>
    <phoneticPr fontId="201"/>
  </si>
  <si>
    <t>Technical school</t>
    <phoneticPr fontId="201"/>
  </si>
  <si>
    <t>Advanced vocational school (	Advanced course)</t>
    <phoneticPr fontId="201"/>
  </si>
  <si>
    <t>Advanced vocational school (Specialized course)</t>
    <phoneticPr fontId="201"/>
  </si>
  <si>
    <t>専修学校 （高等課程）</t>
    <phoneticPr fontId="201"/>
  </si>
  <si>
    <t>専修学校 （一般課程）</t>
    <phoneticPr fontId="201"/>
  </si>
  <si>
    <t>各種学校</t>
    <phoneticPr fontId="201"/>
  </si>
  <si>
    <t>Advanced vocational school (Higher course)</t>
    <phoneticPr fontId="201"/>
  </si>
  <si>
    <t>Advanced vocational school (General course)</t>
    <phoneticPr fontId="201"/>
  </si>
  <si>
    <t>Miscellaneous school</t>
    <phoneticPr fontId="201"/>
  </si>
  <si>
    <t>日本語教育機関 （大学）</t>
    <rPh sb="9" eb="11">
      <t>ダイガク</t>
    </rPh>
    <phoneticPr fontId="201"/>
  </si>
  <si>
    <t>日本語教育機関 （短期大学）</t>
    <rPh sb="9" eb="11">
      <t>タンキ</t>
    </rPh>
    <rPh sb="11" eb="13">
      <t>ダイガク</t>
    </rPh>
    <phoneticPr fontId="201"/>
  </si>
  <si>
    <t>Japanese-language institutes (University)</t>
    <phoneticPr fontId="201"/>
  </si>
  <si>
    <t>Japanese-language institutes (Junior college)</t>
    <phoneticPr fontId="201"/>
  </si>
  <si>
    <t>日本語教育機関 （専修学校）</t>
    <rPh sb="9" eb="11">
      <t>センシュウ</t>
    </rPh>
    <rPh sb="11" eb="13">
      <t>ガッコウ</t>
    </rPh>
    <phoneticPr fontId="201"/>
  </si>
  <si>
    <t>日本語教育機関 （各種学校）</t>
    <rPh sb="9" eb="11">
      <t>カクシュ</t>
    </rPh>
    <rPh sb="11" eb="13">
      <t>ガッコウ</t>
    </rPh>
    <phoneticPr fontId="201"/>
  </si>
  <si>
    <t>Japanese-language institutes (Advanced vocational school)</t>
    <phoneticPr fontId="201"/>
  </si>
  <si>
    <t>Japanese-language institutes (Miscellaneous school)</t>
    <phoneticPr fontId="201"/>
  </si>
  <si>
    <t>日本語教育機関 （その他）</t>
    <phoneticPr fontId="201"/>
  </si>
  <si>
    <t>Japanese-language institutes (Others)</t>
    <phoneticPr fontId="201"/>
  </si>
  <si>
    <t>高等学校</t>
    <phoneticPr fontId="201"/>
  </si>
  <si>
    <t>小学校</t>
    <rPh sb="0" eb="3">
      <t>ショウガッコウ</t>
    </rPh>
    <phoneticPr fontId="201"/>
  </si>
  <si>
    <t>Senior high school</t>
    <phoneticPr fontId="201"/>
  </si>
  <si>
    <t>Junior high school</t>
    <phoneticPr fontId="201"/>
  </si>
  <si>
    <t>Elementary school</t>
    <phoneticPr fontId="201"/>
  </si>
  <si>
    <t>【別紙】各種確認書（所属機関作成用）</t>
    <rPh sb="1" eb="3">
      <t>ベッシ</t>
    </rPh>
    <rPh sb="4" eb="6">
      <t>カクシュ</t>
    </rPh>
    <rPh sb="6" eb="9">
      <t>カクニンショ</t>
    </rPh>
    <rPh sb="10" eb="14">
      <t>ショゾクキカン</t>
    </rPh>
    <rPh sb="14" eb="16">
      <t>サクセイ</t>
    </rPh>
    <rPh sb="16" eb="17">
      <t>ヨウ</t>
    </rPh>
    <phoneticPr fontId="200"/>
  </si>
  <si>
    <r>
      <t>　１　</t>
    </r>
    <r>
      <rPr>
        <u/>
        <sz val="10"/>
        <rFont val="ＭＳ Ｐ明朝"/>
        <family val="1"/>
        <charset val="128"/>
      </rPr>
      <t>修学に必要な言語</t>
    </r>
    <rPh sb="3" eb="5">
      <t>シュウガク</t>
    </rPh>
    <rPh sb="6" eb="8">
      <t>ヒツヨウ</t>
    </rPh>
    <rPh sb="9" eb="11">
      <t>ゲンゴ</t>
    </rPh>
    <phoneticPr fontId="200"/>
  </si>
  <si>
    <t>日本語</t>
    <rPh sb="0" eb="3">
      <t>ニホンゴ</t>
    </rPh>
    <phoneticPr fontId="200"/>
  </si>
  <si>
    <t>その他（　　　　　　　　　　語）</t>
    <rPh sb="2" eb="3">
      <t>ホカ</t>
    </rPh>
    <rPh sb="14" eb="15">
      <t>ゴ</t>
    </rPh>
    <phoneticPr fontId="200"/>
  </si>
  <si>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01"/>
  </si>
  <si>
    <t>Selection of Entrants</t>
    <phoneticPr fontId="20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</si>
  <si>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200"/>
  </si>
  <si>
    <t>（１）試験名（日本語能力試験（JLPT）等）</t>
    <rPh sb="3" eb="5">
      <t>シケン</t>
    </rPh>
    <rPh sb="5" eb="6">
      <t>メイ</t>
    </rPh>
    <rPh sb="20" eb="21">
      <t>ナド</t>
    </rPh>
    <phoneticPr fontId="201"/>
  </si>
  <si>
    <t>（４）試験場所</t>
    <rPh sb="3" eb="7">
      <t>シケンバショ</t>
    </rPh>
    <phoneticPr fontId="200"/>
  </si>
  <si>
    <t>Place of test</t>
    <phoneticPr fontId="201"/>
  </si>
  <si>
    <t>（５）受験番号</t>
    <rPh sb="3" eb="5">
      <t>ジュケン</t>
    </rPh>
    <rPh sb="5" eb="7">
      <t>バンゴウ</t>
    </rPh>
    <phoneticPr fontId="200"/>
  </si>
  <si>
    <t>Examinee number</t>
    <phoneticPr fontId="201"/>
  </si>
  <si>
    <t>（面接内容を具体的に記載）</t>
    <rPh sb="1" eb="5">
      <t>メンセツナイヨウ</t>
    </rPh>
    <rPh sb="6" eb="9">
      <t>グタイテキ</t>
    </rPh>
    <rPh sb="10" eb="12">
      <t>キサイ</t>
    </rPh>
    <phoneticPr fontId="200"/>
  </si>
  <si>
    <t>※オンライン面接も可</t>
    <rPh sb="6" eb="8">
      <t>メンセツ</t>
    </rPh>
    <rPh sb="9" eb="10">
      <t>カ</t>
    </rPh>
    <phoneticPr fontId="200"/>
  </si>
  <si>
    <t>判定：</t>
    <rPh sb="0" eb="2">
      <t>ハンテイ</t>
    </rPh>
    <phoneticPr fontId="200"/>
  </si>
  <si>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200"/>
  </si>
  <si>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200"/>
  </si>
  <si>
    <t>・　</t>
    <phoneticPr fontId="200"/>
  </si>
  <si>
    <t>語学学習歴証明書</t>
    <rPh sb="0" eb="2">
      <t>ゴガク</t>
    </rPh>
    <rPh sb="2" eb="4">
      <t>ガクシュウ</t>
    </rPh>
    <rPh sb="4" eb="5">
      <t>レキ</t>
    </rPh>
    <rPh sb="5" eb="8">
      <t>ショウメイショ</t>
    </rPh>
    <phoneticPr fontId="200"/>
  </si>
  <si>
    <t>教育機関及び学習期間</t>
    <rPh sb="6" eb="8">
      <t>ガクシュウ</t>
    </rPh>
    <phoneticPr fontId="200"/>
  </si>
  <si>
    <t>（電話番号）</t>
    <rPh sb="1" eb="5">
      <t>デンワバンゴウ</t>
    </rPh>
    <phoneticPr fontId="200"/>
  </si>
  <si>
    <t>（代表者名）</t>
    <rPh sb="1" eb="5">
      <t>ダイヒョウシャメイ</t>
    </rPh>
    <phoneticPr fontId="200"/>
  </si>
  <si>
    <t>(Telephone No.)</t>
    <phoneticPr fontId="201"/>
  </si>
  <si>
    <t>(Name of representative.)</t>
    <phoneticPr fontId="201"/>
  </si>
  <si>
    <t>（URL）</t>
    <phoneticPr fontId="200"/>
  </si>
  <si>
    <r>
      <rPr>
        <sz val="10"/>
        <rFont val="ＭＳ Ｐゴシック"/>
        <family val="3"/>
        <charset val="128"/>
      </rPr>
      <t>（</t>
    </r>
    <r>
      <rPr>
        <sz val="10"/>
        <rFont val="Arial Narrow"/>
        <family val="2"/>
      </rPr>
      <t>Month</t>
    </r>
    <r>
      <rPr>
        <sz val="10"/>
        <rFont val="ＭＳ Ｐゴシック"/>
        <family val="3"/>
        <charset val="128"/>
      </rPr>
      <t>）</t>
    </r>
    <phoneticPr fontId="201"/>
  </si>
  <si>
    <t>（３）総学習時間</t>
    <rPh sb="3" eb="4">
      <t>ソウ</t>
    </rPh>
    <rPh sb="4" eb="8">
      <t>ガクシュウジカン</t>
    </rPh>
    <phoneticPr fontId="201"/>
  </si>
  <si>
    <t>うち申請時点に</t>
    <rPh sb="2" eb="6">
      <t>シンセイジテン</t>
    </rPh>
    <phoneticPr fontId="200"/>
  </si>
  <si>
    <t>hour</t>
    <phoneticPr fontId="200"/>
  </si>
  <si>
    <t>おける既学習時間</t>
    <rPh sb="3" eb="4">
      <t>キ</t>
    </rPh>
    <rPh sb="4" eb="8">
      <t>ガクシュウジカン</t>
    </rPh>
    <phoneticPr fontId="200"/>
  </si>
  <si>
    <t>・　その他</t>
    <rPh sb="4" eb="5">
      <t>ホカ</t>
    </rPh>
    <phoneticPr fontId="200"/>
  </si>
  <si>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0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</si>
  <si>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200"/>
  </si>
  <si>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200"/>
  </si>
  <si>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200"/>
  </si>
  <si>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200"/>
  </si>
  <si>
    <t>※　以下「教育機関／課程等名」については、教育機関、課程、学部、学科、専攻、コース等の名称を詳細に記載してください。</t>
    <phoneticPr fontId="200"/>
  </si>
  <si>
    <t>※申請人本人の氏名を記載願います。</t>
    <rPh sb="1" eb="6">
      <t>シンセイニンホンニン</t>
    </rPh>
    <rPh sb="7" eb="9">
      <t>シメイ</t>
    </rPh>
    <rPh sb="10" eb="13">
      <t>キサイネガ</t>
    </rPh>
    <phoneticPr fontId="200"/>
  </si>
  <si>
    <t>受験番号
Examination Number</t>
    <rPh sb="0" eb="4">
      <t>ジュケン</t>
    </rPh>
    <phoneticPr fontId="199"/>
  </si>
  <si>
    <t xml:space="preserve">受験番号
Examination Number
</t>
    <rPh sb="0" eb="4">
      <t>ジュケンバンゴウ</t>
    </rPh>
    <phoneticPr fontId="199"/>
  </si>
  <si>
    <r>
      <rPr>
        <sz val="11"/>
        <color theme="1"/>
        <rFont val="ＭＳ Ｐゴシック"/>
        <family val="2"/>
        <charset val="128"/>
      </rPr>
      <t xml:space="preserve">試験場所
</t>
    </r>
    <r>
      <rPr>
        <sz val="11"/>
        <color theme="1"/>
        <rFont val="Calibri"/>
        <family val="2"/>
      </rPr>
      <t>Test venue</t>
    </r>
    <rPh sb="0" eb="2">
      <t>シケン</t>
    </rPh>
    <rPh sb="2" eb="4">
      <t>バショ</t>
    </rPh>
    <phoneticPr fontId="199"/>
  </si>
  <si>
    <t>学習時間数 Completed study hours</t>
    <phoneticPr fontId="199"/>
  </si>
  <si>
    <r>
      <t xml:space="preserve">総時間
</t>
    </r>
    <r>
      <rPr>
        <sz val="8"/>
        <color theme="1"/>
        <rFont val="Calibri"/>
        <family val="2"/>
      </rPr>
      <t>Hours</t>
    </r>
    <rPh sb="0" eb="1">
      <t>ソウ</t>
    </rPh>
    <rPh sb="1" eb="3">
      <t>ジカン</t>
    </rPh>
    <phoneticPr fontId="199"/>
  </si>
  <si>
    <r>
      <t xml:space="preserve">実時間
</t>
    </r>
    <r>
      <rPr>
        <sz val="8"/>
        <color theme="1"/>
        <rFont val="Calibri"/>
        <family val="2"/>
      </rPr>
      <t>Hours</t>
    </r>
    <rPh sb="0" eb="1">
      <t>ジツ</t>
    </rPh>
    <phoneticPr fontId="199"/>
  </si>
  <si>
    <t>URL</t>
    <phoneticPr fontId="199"/>
  </si>
  <si>
    <t>△</t>
  </si>
  <si>
    <t>別表掲載国・地域の出身国籍である申請人が外国の高等教育機関（大学等）を卒業し、その卒業証等を提出する場合、「各種確認書」の提出は不要</t>
    <phoneticPr fontId="201"/>
  </si>
  <si>
    <t>（備考欄参照）</t>
  </si>
  <si>
    <t>旅券の身分事項ページ（写し）及び追記欄に記載がある旅券については追記欄ページ（写し）</t>
  </si>
  <si>
    <t>日本語能力に係る資料</t>
    <phoneticPr fontId="201"/>
  </si>
  <si>
    <t>上記２の「各種確認書」で試験を選択した場合、試験の証明書を併せて提出（面接欄にも記載する場合を除く。）</t>
    <phoneticPr fontId="201"/>
  </si>
  <si>
    <t>申請人の身の回りの世話や生活上の相談及び助言等を行う体制について教育機関が確認したことを証する資料</t>
  </si>
  <si>
    <t>18歳未満の申請人が単身で生活する場合（入寮等する場合を除く。）</t>
  </si>
  <si>
    <t>&lt;認定用&gt;</t>
  </si>
  <si>
    <t>※　適正校（クラスⅠ）である旨の通知を受けた日本語教育機関に入学する場合の必要書類</t>
  </si>
  <si>
    <t>2026.10版</t>
    <phoneticPr fontId="199"/>
  </si>
  <si>
    <t>電話番号TEL</t>
    <rPh sb="0" eb="4">
      <t>デンワバンゴウ</t>
    </rPh>
    <phoneticPr fontId="199"/>
  </si>
  <si>
    <t>代表者名Name</t>
    <rPh sb="0" eb="3">
      <t>ダイヒョウシャ</t>
    </rPh>
    <rPh sb="3" eb="4">
      <t>メイ</t>
    </rPh>
    <phoneticPr fontId="199"/>
  </si>
  <si>
    <t>大学院（修士）</t>
  </si>
  <si>
    <t>大学院（博士）</t>
  </si>
  <si>
    <t>Elementary School</t>
    <phoneticPr fontId="199"/>
  </si>
  <si>
    <t>Junior High School</t>
  </si>
  <si>
    <t>Senior High School</t>
  </si>
  <si>
    <t>College</t>
  </si>
  <si>
    <t>Junior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</si>
</sst>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生&quot;&quot;活&quot;&quot;費&quot;&quot;月&quot;&quot;額&quot;#,##0_ "/>
    <numFmt numFmtId="178" formatCode="yyyy/mm"/>
    <numFmt numFmtId="179" formatCode="yyyy/m/d;@"/>
    <numFmt numFmtId="180" formatCode="yyyy/m"/>
    <numFmt numFmtId="181" formatCode="yyyy&quot;年&quot;m&quot;月&quot;;@"/>
    <numFmt numFmtId="182" formatCode="&quot;生活費月額&quot;#,##0_ "/>
  </numFmts>
  <fonts count="257">
    <font>
      <sz val="11"/>
      <color theme="1"/>
      <name val="ＭＳ ゴシック"/>
      <charset val="134"/>
      <scheme val="minor"/>
    </font>
    <font>
      <sz val="11"/>
      <color theme="1"/>
      <name val="ＭＳ ゴシック"/>
      <family val="2"/>
      <charset val="128"/>
      <scheme val="minor"/>
    </font>
    <font>
      <sz val="11"/>
      <color theme="1"/>
      <name val="ＭＳ ゴシック"/>
      <family val="2"/>
      <charset val="128"/>
      <scheme val="minor"/>
    </font>
    <font>
      <sz val="10"/>
      <name val="ＭＳ ゴシック"/>
      <family val="3"/>
      <charset val="128"/>
    </font>
    <font>
      <sz val="12"/>
      <name val="Microsoft YaHei"/>
      <family val="2"/>
      <charset val="134"/>
    </font>
    <font>
      <sz val="10"/>
      <name val="Microsoft YaHei"/>
      <family val="2"/>
      <charset val="134"/>
    </font>
    <font>
      <sz val="12"/>
      <color indexed="8"/>
      <name val="ＭＳ Ｐ明朝"/>
      <family val="1"/>
      <charset val="128"/>
    </font>
    <font>
      <sz val="11"/>
      <color indexed="8"/>
      <name val="ＭＳ Ｐ明朝"/>
      <family val="1"/>
      <charset val="128"/>
    </font>
    <font>
      <sz val="10"/>
      <color indexed="8"/>
      <name val="ＭＳ Ｐ明朝"/>
      <family val="1"/>
      <charset val="128"/>
    </font>
    <font>
      <sz val="11"/>
      <color indexed="8"/>
      <name val="ＭＳ Ｐゴシック"/>
      <family val="3"/>
      <charset val="128"/>
    </font>
    <font>
      <sz val="9"/>
      <name val="Arial Narrow"/>
      <family val="2"/>
    </font>
    <font>
      <sz val="12"/>
      <name val="ＭＳ Ｐ明朝"/>
      <family val="1"/>
      <charset val="128"/>
    </font>
    <font>
      <sz val="10"/>
      <name val="ＭＳ Ｐ明朝"/>
      <family val="1"/>
      <charset val="128"/>
    </font>
    <font>
      <sz val="8"/>
      <color indexed="8"/>
      <name val="Arial Narrow"/>
      <family val="2"/>
    </font>
    <font>
      <sz val="11"/>
      <name val="ＭＳ Ｐ明朝"/>
      <family val="1"/>
      <charset val="128"/>
    </font>
    <font>
      <sz val="8"/>
      <name val="Arial Narrow"/>
      <family val="2"/>
    </font>
    <font>
      <sz val="11"/>
      <name val="ＭＳ Ｐゴシック"/>
      <family val="3"/>
      <charset val="128"/>
    </font>
    <font>
      <sz val="11"/>
      <color rgb="FFFF0000"/>
      <name val="ＭＳ Ｐゴシック"/>
      <family val="3"/>
      <charset val="128"/>
    </font>
    <font>
      <sz val="9"/>
      <color indexed="8"/>
      <name val="Arial Narrow"/>
      <family val="2"/>
    </font>
    <font>
      <sz val="11"/>
      <color theme="1"/>
      <name val="ＭＳ Ｐ明朝"/>
      <family val="1"/>
      <charset val="128"/>
    </font>
    <font>
      <sz val="12"/>
      <color theme="1"/>
      <name val="ＭＳ Ｐ明朝"/>
      <family val="1"/>
      <charset val="128"/>
    </font>
    <font>
      <sz val="9"/>
      <color theme="1"/>
      <name val="Arial Narrow"/>
      <family val="2"/>
    </font>
    <font>
      <sz val="10"/>
      <color theme="1"/>
      <name val="Microsoft YaHei"/>
      <family val="2"/>
      <charset val="134"/>
    </font>
    <font>
      <sz val="8"/>
      <color theme="1"/>
      <name val="Arial Narrow"/>
      <family val="2"/>
    </font>
    <font>
      <sz val="11"/>
      <color theme="1"/>
      <name val="Arial Narrow"/>
      <family val="2"/>
    </font>
    <font>
      <b/>
      <sz val="12"/>
      <color theme="1"/>
      <name val="ＭＳ Ｐ明朝"/>
      <family val="1"/>
      <charset val="128"/>
    </font>
    <font>
      <sz val="14"/>
      <color theme="1"/>
      <name val="Microsoft YaHei"/>
      <family val="2"/>
      <charset val="134"/>
    </font>
    <font>
      <sz val="9"/>
      <color rgb="FFFF0000"/>
      <name val="Arial Narrow"/>
      <family val="2"/>
    </font>
    <font>
      <sz val="10"/>
      <color theme="1"/>
      <name val="ＭＳ Ｐ明朝"/>
      <family val="1"/>
      <charset val="128"/>
    </font>
    <font>
      <strike/>
      <sz val="9"/>
      <color theme="1"/>
      <name val="Arial Narrow"/>
      <family val="2"/>
    </font>
    <font>
      <sz val="11"/>
      <color theme="1"/>
      <name val="ＭＳ Ｐゴシック"/>
      <family val="3"/>
      <charset val="128"/>
    </font>
    <font>
      <sz val="11"/>
      <color theme="1"/>
      <name val="Microsoft YaHei"/>
      <family val="2"/>
      <charset val="134"/>
    </font>
    <font>
      <b/>
      <sz val="10"/>
      <color theme="1"/>
      <name val="ＭＳ Ｐ明朝"/>
      <family val="1"/>
      <charset val="128"/>
    </font>
    <font>
      <sz val="10"/>
      <color theme="1"/>
      <name val="Arial Narrow"/>
      <family val="2"/>
    </font>
    <font>
      <sz val="8"/>
      <name val="ＭＳ Ｐ明朝"/>
      <family val="1"/>
      <charset val="128"/>
    </font>
    <font>
      <sz val="10"/>
      <name val="ＭＳ Ｐゴシック"/>
      <family val="3"/>
      <charset val="128"/>
    </font>
    <font>
      <strike/>
      <sz val="11"/>
      <name val="ＭＳ Ｐ明朝"/>
      <family val="1"/>
      <charset val="128"/>
    </font>
    <font>
      <b/>
      <sz val="9.5"/>
      <color theme="1"/>
      <name val="ＭＳ Ｐ明朝"/>
      <family val="1"/>
      <charset val="128"/>
    </font>
    <font>
      <b/>
      <sz val="10"/>
      <name val="ＭＳ Ｐ明朝"/>
      <family val="1"/>
      <charset val="128"/>
    </font>
    <font>
      <sz val="11"/>
      <color theme="1"/>
      <name val="Microsoft YaHei Light"/>
      <family val="2"/>
      <charset val="134"/>
    </font>
    <font>
      <sz val="10"/>
      <color theme="1"/>
      <name val="Microsoft YaHei Light"/>
      <family val="2"/>
      <charset val="134"/>
    </font>
    <font>
      <sz val="7"/>
      <color theme="1"/>
      <name val="Arial Narrow"/>
      <family val="2"/>
    </font>
    <font>
      <sz val="10"/>
      <name val="Arial Narrow"/>
      <family val="2"/>
    </font>
    <font>
      <sz val="12"/>
      <name val="ＭＳ Ｐゴシック"/>
      <family val="3"/>
      <charset val="128"/>
    </font>
    <font>
      <sz val="14"/>
      <name val="ＭＳ Ｐ明朝"/>
      <family val="1"/>
      <charset val="128"/>
    </font>
    <font>
      <sz val="12"/>
      <name val="Arial Narrow"/>
      <family val="2"/>
    </font>
    <font>
      <sz val="9"/>
      <name val="ＭＳ Ｐ明朝"/>
      <family val="1"/>
      <charset val="128"/>
    </font>
    <font>
      <sz val="9"/>
      <name val="ＭＳ Ｐゴシック"/>
      <family val="3"/>
      <charset val="128"/>
    </font>
    <font>
      <sz val="6"/>
      <name val="Arial Narrow"/>
      <family val="2"/>
    </font>
    <font>
      <sz val="8"/>
      <name val="ＭＳ Ｐゴシック"/>
      <family val="3"/>
      <charset val="128"/>
    </font>
    <font>
      <sz val="9"/>
      <color rgb="FF0070C0"/>
      <name val="Arial Narrow"/>
      <family val="2"/>
    </font>
    <font>
      <b/>
      <sz val="11"/>
      <name val="ＭＳ Ｐ明朝"/>
      <family val="1"/>
      <charset val="128"/>
    </font>
    <font>
      <sz val="9"/>
      <color theme="1"/>
      <name val="ＭＳ Ｐ明朝"/>
      <family val="1"/>
      <charset val="128"/>
    </font>
    <font>
      <sz val="10"/>
      <color rgb="FFFF0000"/>
      <name val="ＭＳ Ｐ明朝"/>
      <family val="1"/>
      <charset val="128"/>
    </font>
    <font>
      <sz val="11"/>
      <name val="Microsoft YaHei Light"/>
      <family val="2"/>
      <charset val="134"/>
    </font>
    <font>
      <sz val="10"/>
      <name val="Microsoft YaHei Light"/>
      <family val="2"/>
      <charset val="134"/>
    </font>
    <font>
      <sz val="10"/>
      <name val="Century"/>
      <family val="1"/>
    </font>
    <font>
      <sz val="14"/>
      <color theme="1"/>
      <name val="Times New Roman"/>
      <family val="1"/>
    </font>
    <font>
      <b/>
      <sz val="26"/>
      <color theme="1"/>
      <name val="HG正楷書体-PRO"/>
      <family val="4"/>
      <charset val="128"/>
    </font>
    <font>
      <b/>
      <sz val="16"/>
      <color theme="1"/>
      <name val="Calibri"/>
      <family val="2"/>
    </font>
    <font>
      <sz val="14"/>
      <color theme="1"/>
      <name val="ＭＳ Ｐゴシック"/>
      <family val="3"/>
      <charset val="128"/>
    </font>
    <font>
      <sz val="12"/>
      <color theme="1"/>
      <name val="Calibri"/>
      <family val="2"/>
    </font>
    <font>
      <sz val="14"/>
      <color theme="1"/>
      <name val="Calibri"/>
      <family val="2"/>
    </font>
    <font>
      <sz val="12"/>
      <color theme="1"/>
      <name val="Arial"/>
      <family val="2"/>
    </font>
    <font>
      <sz val="16"/>
      <color theme="1"/>
      <name val="ＭＳ Ｐゴシック"/>
      <family val="3"/>
      <charset val="128"/>
    </font>
    <font>
      <u/>
      <sz val="14"/>
      <color theme="1"/>
      <name val="Microsoft YaHei Light"/>
      <family val="2"/>
      <charset val="134"/>
    </font>
    <font>
      <sz val="14"/>
      <color theme="1"/>
      <name val="Microsoft YaHei Light"/>
      <family val="2"/>
      <charset val="134"/>
    </font>
    <font>
      <sz val="12"/>
      <color theme="1"/>
      <name val="Times New Roman"/>
      <family val="1"/>
    </font>
    <font>
      <sz val="16"/>
      <color theme="1"/>
      <name val="ＭＳ ゴシック"/>
      <family val="3"/>
      <charset val="128"/>
      <scheme val="major"/>
    </font>
    <font>
      <sz val="14"/>
      <color theme="1"/>
      <name val="ＭＳ Ｐ明朝"/>
      <family val="1"/>
      <charset val="128"/>
    </font>
    <font>
      <sz val="14"/>
      <color theme="1"/>
      <name val="ＭＳ ゴシック"/>
      <family val="3"/>
      <charset val="128"/>
    </font>
    <font>
      <sz val="14"/>
      <color rgb="FF212121"/>
      <name val="Calibri"/>
      <family val="2"/>
    </font>
    <font>
      <u/>
      <sz val="14"/>
      <color theme="1"/>
      <name val="Times New Roman"/>
      <family val="1"/>
    </font>
    <font>
      <sz val="12"/>
      <color theme="1"/>
      <name val="ＭＳ Ｐゴシック"/>
      <family val="3"/>
      <charset val="128"/>
    </font>
    <font>
      <sz val="14"/>
      <color theme="1"/>
      <name val="ＭＳ ゴシック"/>
      <family val="3"/>
      <charset val="128"/>
    </font>
    <font>
      <sz val="12"/>
      <color theme="1"/>
      <name val="ＭＳ ゴシック"/>
      <family val="3"/>
      <charset val="128"/>
    </font>
    <font>
      <sz val="18"/>
      <color theme="1"/>
      <name val="Microsoft YaHei Light"/>
      <family val="2"/>
      <charset val="134"/>
    </font>
    <font>
      <sz val="16"/>
      <color theme="1"/>
      <name val="Microsoft YaHei Light"/>
      <family val="2"/>
      <charset val="134"/>
    </font>
    <font>
      <sz val="12"/>
      <color theme="1"/>
      <name val="Microsoft YaHei Light"/>
      <family val="2"/>
      <charset val="134"/>
    </font>
    <font>
      <sz val="9"/>
      <color theme="1"/>
      <name val="ＭＳ Ｐゴシック"/>
      <family val="3"/>
      <charset val="128"/>
    </font>
    <font>
      <b/>
      <sz val="16"/>
      <color theme="1"/>
      <name val="ＭＳ Ｐ明朝"/>
      <family val="1"/>
      <charset val="128"/>
    </font>
    <font>
      <b/>
      <sz val="16"/>
      <color theme="1"/>
      <name val="Times New Roman"/>
      <family val="1"/>
    </font>
    <font>
      <b/>
      <sz val="24"/>
      <color theme="1"/>
      <name val="HG正楷書体-PRO"/>
      <family val="4"/>
      <charset val="128"/>
    </font>
    <font>
      <sz val="12.5"/>
      <color theme="1"/>
      <name val="Times New Roman"/>
      <family val="1"/>
    </font>
    <font>
      <sz val="11"/>
      <color theme="1"/>
      <name val="ＭＳ ゴシック"/>
      <family val="3"/>
      <charset val="128"/>
    </font>
    <font>
      <sz val="11"/>
      <color theme="1"/>
      <name val="Times New Roman"/>
      <family val="1"/>
    </font>
    <font>
      <sz val="13"/>
      <color theme="1"/>
      <name val="Calibri"/>
      <family val="2"/>
    </font>
    <font>
      <sz val="16"/>
      <color theme="1"/>
      <name val="ＭＳ Ｐ明朝"/>
      <family val="1"/>
      <charset val="128"/>
    </font>
    <font>
      <sz val="11"/>
      <color theme="1"/>
      <name val="ＭＳ ゴシック"/>
      <family val="3"/>
      <charset val="128"/>
      <scheme val="major"/>
    </font>
    <font>
      <sz val="12.5"/>
      <color theme="1"/>
      <name val="Microsoft YaHei"/>
      <family val="2"/>
      <charset val="134"/>
    </font>
    <font>
      <sz val="14"/>
      <color theme="1"/>
      <name val="Century (本文のフォント)"/>
      <charset val="128"/>
    </font>
    <font>
      <sz val="12"/>
      <color theme="1"/>
      <name val="Times New Roman"/>
      <family val="1"/>
    </font>
    <font>
      <b/>
      <sz val="12"/>
      <color theme="1"/>
      <name val="ＭＳ ゴシック"/>
      <family val="3"/>
      <charset val="128"/>
      <scheme val="major"/>
    </font>
    <font>
      <sz val="10"/>
      <color theme="1"/>
      <name val="ＭＳ ゴシック"/>
      <family val="3"/>
      <charset val="128"/>
      <scheme val="major"/>
    </font>
    <font>
      <sz val="12"/>
      <color theme="1"/>
      <name val="ＭＳ ゴシック"/>
      <family val="3"/>
      <charset val="128"/>
      <scheme val="major"/>
    </font>
    <font>
      <sz val="11"/>
      <color theme="1"/>
      <name val="Calibri"/>
      <family val="2"/>
    </font>
    <font>
      <b/>
      <sz val="14"/>
      <color rgb="FFFFFF00"/>
      <name val="ＭＳ Ｐゴシック"/>
      <family val="3"/>
      <charset val="128"/>
    </font>
    <font>
      <b/>
      <sz val="11"/>
      <name val="Microsoft YaHei"/>
      <family val="2"/>
      <charset val="134"/>
    </font>
    <font>
      <sz val="11"/>
      <name val="Microsoft YaHei"/>
      <family val="2"/>
      <charset val="134"/>
    </font>
    <font>
      <b/>
      <sz val="12"/>
      <name val="ＭＳ Ｐゴシック"/>
      <family val="3"/>
      <charset val="128"/>
    </font>
    <font>
      <b/>
      <sz val="12"/>
      <name val="Microsoft YaHei"/>
      <family val="2"/>
      <charset val="134"/>
    </font>
    <font>
      <b/>
      <sz val="12"/>
      <name val="ＭＳ ゴシック"/>
      <family val="3"/>
      <charset val="128"/>
      <scheme val="major"/>
    </font>
    <font>
      <sz val="12"/>
      <name val="Calibri"/>
      <family val="2"/>
    </font>
    <font>
      <sz val="14"/>
      <color theme="1"/>
      <name val="Broadway"/>
      <family val="5"/>
    </font>
    <font>
      <sz val="12"/>
      <color theme="1"/>
      <name val="Microsoft YaHei"/>
      <family val="2"/>
      <charset val="134"/>
    </font>
    <font>
      <sz val="14"/>
      <color theme="1"/>
      <name val="Microsoft JhengHei Light"/>
      <family val="2"/>
      <charset val="136"/>
    </font>
    <font>
      <sz val="12"/>
      <color theme="1"/>
      <name val="Microsoft JhengHei Light"/>
      <family val="2"/>
      <charset val="136"/>
    </font>
    <font>
      <b/>
      <sz val="12"/>
      <color theme="1"/>
      <name val="Microsoft YaHei"/>
      <family val="2"/>
      <charset val="134"/>
    </font>
    <font>
      <b/>
      <sz val="10"/>
      <color theme="1"/>
      <name val="Microsoft YaHei"/>
      <family val="2"/>
      <charset val="134"/>
    </font>
    <font>
      <b/>
      <sz val="11"/>
      <color theme="1"/>
      <name val="Microsoft YaHei"/>
      <family val="2"/>
      <charset val="134"/>
    </font>
    <font>
      <sz val="8"/>
      <color theme="1"/>
      <name val="Microsoft YaHei"/>
      <family val="2"/>
      <charset val="134"/>
    </font>
    <font>
      <b/>
      <sz val="12"/>
      <color theme="1"/>
      <name val="Microsoft YaHei Light"/>
      <family val="2"/>
      <charset val="134"/>
    </font>
    <font>
      <sz val="12"/>
      <color theme="1"/>
      <name val="ＭＳ Ｐゴシック"/>
      <family val="3"/>
      <charset val="128"/>
    </font>
    <font>
      <sz val="9"/>
      <color theme="1"/>
      <name val="Microsoft YaHei"/>
      <family val="2"/>
      <charset val="134"/>
    </font>
    <font>
      <sz val="6"/>
      <color theme="1"/>
      <name val="Microsoft YaHei"/>
      <family val="2"/>
      <charset val="134"/>
    </font>
    <font>
      <sz val="10"/>
      <color theme="1"/>
      <name val="Microsoft YaHei"/>
      <family val="2"/>
      <charset val="134"/>
    </font>
    <font>
      <sz val="11"/>
      <color theme="1"/>
      <name val="游ゴシック"/>
      <family val="3"/>
      <charset val="128"/>
    </font>
    <font>
      <sz val="11"/>
      <color theme="1"/>
      <name val="ＭＳ Ｐゴシック"/>
      <family val="3"/>
      <charset val="128"/>
    </font>
    <font>
      <sz val="9"/>
      <color theme="1"/>
      <name val="ＭＳ ゴシック"/>
      <family val="3"/>
      <charset val="128"/>
    </font>
    <font>
      <sz val="10"/>
      <color theme="0"/>
      <name val="Microsoft YaHei"/>
      <family val="2"/>
      <charset val="134"/>
    </font>
    <font>
      <b/>
      <sz val="12"/>
      <name val="ＭＳ ゴシック"/>
      <family val="3"/>
      <charset val="128"/>
    </font>
    <font>
      <u/>
      <sz val="11"/>
      <color theme="1"/>
      <name val="Microsoft YaHei"/>
      <family val="2"/>
      <charset val="134"/>
    </font>
    <font>
      <sz val="8"/>
      <color theme="1"/>
      <name val="Calibri"/>
      <family val="2"/>
    </font>
    <font>
      <sz val="12"/>
      <name val="Microsoft YaHei Light"/>
      <family val="2"/>
      <charset val="134"/>
    </font>
    <font>
      <sz val="11"/>
      <color theme="1"/>
      <name val="ＭＳ ゴシック"/>
      <family val="3"/>
      <charset val="128"/>
      <scheme val="minor"/>
    </font>
    <font>
      <sz val="16"/>
      <color theme="1"/>
      <name val="Microsoft YaHei"/>
      <family val="2"/>
      <charset val="134"/>
    </font>
    <font>
      <sz val="9"/>
      <color theme="1"/>
      <name val="ＭＳ ゴシック"/>
      <family val="3"/>
      <charset val="128"/>
      <scheme val="major"/>
    </font>
    <font>
      <sz val="10"/>
      <color theme="1"/>
      <name val="ＭＳ Ｐゴシック"/>
      <family val="3"/>
      <charset val="128"/>
    </font>
    <font>
      <b/>
      <sz val="12"/>
      <color rgb="FFFF0000"/>
      <name val="ＭＳ Ｐゴシック"/>
      <family val="3"/>
      <charset val="128"/>
    </font>
    <font>
      <b/>
      <sz val="9"/>
      <color rgb="FFFF0000"/>
      <name val="ＭＳ Ｐゴシック"/>
      <family val="3"/>
      <charset val="128"/>
    </font>
    <font>
      <sz val="10"/>
      <color theme="1"/>
      <name val="Broadway"/>
      <family val="5"/>
    </font>
    <font>
      <sz val="10"/>
      <color theme="1"/>
      <name val="ＭＳ ゴシック"/>
      <family val="3"/>
      <charset val="128"/>
    </font>
    <font>
      <b/>
      <sz val="14"/>
      <color theme="1"/>
      <name val="ＭＳ ゴシック"/>
      <family val="3"/>
      <charset val="128"/>
    </font>
    <font>
      <sz val="10"/>
      <color theme="1"/>
      <name val="Times New Roman"/>
      <family val="1"/>
    </font>
    <font>
      <sz val="10"/>
      <color theme="1"/>
      <name val="Arial"/>
      <family val="2"/>
    </font>
    <font>
      <sz val="9"/>
      <color theme="1"/>
      <name val="Arial"/>
      <family val="2"/>
    </font>
    <font>
      <sz val="14"/>
      <color theme="1"/>
      <name val="Arial"/>
      <family val="2"/>
    </font>
    <font>
      <b/>
      <sz val="14"/>
      <color theme="1"/>
      <name val="ＭＳ Ｐゴシック"/>
      <family val="3"/>
      <charset val="128"/>
    </font>
    <font>
      <sz val="10"/>
      <color theme="0" tint="-0.249977111117893"/>
      <name val="ＭＳ ゴシック"/>
      <family val="3"/>
      <charset val="128"/>
    </font>
    <font>
      <sz val="9"/>
      <color theme="1"/>
      <name val="Microsoft YaHei Light"/>
      <family val="2"/>
      <charset val="134"/>
    </font>
    <font>
      <sz val="12"/>
      <color theme="1"/>
      <name val="ＭＳ ゴシック"/>
      <family val="3"/>
      <charset val="128"/>
    </font>
    <font>
      <sz val="12"/>
      <color theme="1"/>
      <name val="ＭＳ Ｐゴシック"/>
      <family val="3"/>
      <charset val="128"/>
    </font>
    <font>
      <sz val="11"/>
      <color theme="1"/>
      <name val="Arial"/>
      <family val="2"/>
    </font>
    <font>
      <sz val="10"/>
      <color theme="1"/>
      <name val="Calibri"/>
      <family val="2"/>
    </font>
    <font>
      <sz val="9"/>
      <color theme="1"/>
      <name val="Times New Roman"/>
      <family val="1"/>
    </font>
    <font>
      <sz val="10"/>
      <color theme="0"/>
      <name val="ＭＳ Ｐゴシック"/>
      <family val="3"/>
      <charset val="128"/>
    </font>
    <font>
      <sz val="12"/>
      <name val="游ゴシック"/>
      <family val="3"/>
      <charset val="128"/>
    </font>
    <font>
      <sz val="10.5"/>
      <color theme="1"/>
      <name val="游明朝"/>
      <family val="1"/>
      <charset val="128"/>
    </font>
    <font>
      <b/>
      <sz val="12"/>
      <color theme="1"/>
      <name val="ＭＳ ゴシック"/>
      <family val="3"/>
      <charset val="128"/>
    </font>
    <font>
      <sz val="8"/>
      <color theme="1"/>
      <name val="Times New Roman"/>
      <family val="1"/>
    </font>
    <font>
      <sz val="14"/>
      <name val="Microsoft YaHei Light"/>
      <family val="2"/>
      <charset val="134"/>
    </font>
    <font>
      <sz val="12"/>
      <name val="ＭＳ ゴシック"/>
      <family val="3"/>
      <charset val="128"/>
    </font>
    <font>
      <sz val="11"/>
      <color indexed="0"/>
      <name val="ＭＳ Ｐゴシック"/>
      <family val="3"/>
      <charset val="128"/>
    </font>
    <font>
      <sz val="11"/>
      <color rgb="FFFF0000"/>
      <name val="ＭＳ Ｐ明朝"/>
      <family val="1"/>
      <charset val="128"/>
    </font>
    <font>
      <sz val="11"/>
      <color indexed="0"/>
      <name val="Century"/>
      <family val="1"/>
    </font>
    <font>
      <b/>
      <sz val="14"/>
      <color indexed="63"/>
      <name val="ＭＳ 明朝"/>
      <family val="1"/>
      <charset val="128"/>
    </font>
    <font>
      <b/>
      <sz val="9"/>
      <color rgb="FFFF0000"/>
      <name val="Century"/>
      <family val="1"/>
    </font>
    <font>
      <sz val="11"/>
      <color rgb="FFFF0000"/>
      <name val="Century"/>
      <family val="1"/>
    </font>
    <font>
      <b/>
      <sz val="10"/>
      <name val="Century"/>
      <family val="1"/>
    </font>
    <font>
      <b/>
      <sz val="12"/>
      <color rgb="FFFF0000"/>
      <name val="Microsoft YaHei"/>
      <family val="2"/>
      <charset val="134"/>
    </font>
    <font>
      <sz val="13"/>
      <color indexed="63"/>
      <name val="Century"/>
      <family val="1"/>
    </font>
    <font>
      <b/>
      <sz val="22"/>
      <color indexed="63"/>
      <name val="Century"/>
      <family val="1"/>
    </font>
    <font>
      <b/>
      <sz val="12"/>
      <color rgb="FFFF0000"/>
      <name val="Microsoft YaHei Light"/>
      <family val="2"/>
      <charset val="134"/>
    </font>
    <font>
      <b/>
      <sz val="8"/>
      <name val="Arial Narrow"/>
      <family val="2"/>
    </font>
    <font>
      <b/>
      <sz val="22"/>
      <name val="ＭＳ ゴシック"/>
      <family val="3"/>
      <charset val="128"/>
    </font>
    <font>
      <sz val="19"/>
      <name val="ＭＳ 明朝"/>
      <family val="1"/>
      <charset val="128"/>
    </font>
    <font>
      <sz val="18"/>
      <name val="ＭＳ 明朝"/>
      <family val="1"/>
      <charset val="128"/>
    </font>
    <font>
      <b/>
      <sz val="18"/>
      <name val="Microsoft Sans Serif"/>
      <family val="2"/>
    </font>
    <font>
      <sz val="11"/>
      <color indexed="0"/>
      <name val="Microsoft Sans Serif"/>
      <family val="2"/>
    </font>
    <font>
      <sz val="18"/>
      <color indexed="0"/>
      <name val="ＭＳ 明朝"/>
      <family val="1"/>
      <charset val="128"/>
    </font>
    <font>
      <b/>
      <sz val="16"/>
      <color indexed="63"/>
      <name val="Microsoft Sans Serif"/>
      <family val="2"/>
    </font>
    <font>
      <sz val="15"/>
      <color indexed="63"/>
      <name val="ＭＳ 明朝"/>
      <family val="1"/>
      <charset val="128"/>
    </font>
    <font>
      <sz val="9"/>
      <color indexed="63"/>
      <name val="ＭＳ 明朝"/>
      <family val="1"/>
      <charset val="128"/>
    </font>
    <font>
      <sz val="8"/>
      <color indexed="63"/>
      <name val="ＭＳ 明朝"/>
      <family val="1"/>
      <charset val="128"/>
    </font>
    <font>
      <sz val="10"/>
      <color indexed="63"/>
      <name val="Century"/>
      <family val="1"/>
    </font>
    <font>
      <sz val="11"/>
      <color indexed="63"/>
      <name val="ＭＳ 明朝"/>
      <family val="1"/>
      <charset val="128"/>
    </font>
    <font>
      <sz val="28"/>
      <color indexed="0"/>
      <name val="ＭＳ 明朝"/>
      <family val="1"/>
      <charset val="128"/>
    </font>
    <font>
      <sz val="12"/>
      <color indexed="63"/>
      <name val="ＭＳ 明朝"/>
      <family val="1"/>
      <charset val="128"/>
    </font>
    <font>
      <sz val="25"/>
      <color indexed="63"/>
      <name val="ＭＳ 明朝"/>
      <family val="1"/>
      <charset val="128"/>
    </font>
    <font>
      <sz val="12"/>
      <name val="ＭＳ ゴシック"/>
      <family val="3"/>
      <charset val="128"/>
      <scheme val="minor"/>
    </font>
    <font>
      <sz val="12"/>
      <color theme="1"/>
      <name val="ＭＳ ゴシック"/>
      <family val="3"/>
      <charset val="128"/>
      <scheme val="minor"/>
    </font>
    <font>
      <sz val="12"/>
      <color rgb="FFFF0000"/>
      <name val="ＭＳ ゴシック"/>
      <family val="3"/>
      <charset val="128"/>
      <scheme val="minor"/>
    </font>
    <font>
      <u/>
      <sz val="12"/>
      <color theme="10"/>
      <name val="ＭＳ ゴシック"/>
      <family val="3"/>
      <charset val="128"/>
      <scheme val="minor"/>
    </font>
    <font>
      <sz val="10"/>
      <name val="Arial"/>
      <family val="2"/>
    </font>
    <font>
      <sz val="12.5"/>
      <color theme="1"/>
      <name val="游ゴシック"/>
      <family val="3"/>
      <charset val="128"/>
    </font>
    <font>
      <sz val="6"/>
      <color theme="1"/>
      <name val="ＭＳ Ｐゴシック"/>
      <family val="3"/>
      <charset val="128"/>
    </font>
    <font>
      <sz val="10"/>
      <color theme="1"/>
      <name val="游ゴシック"/>
      <family val="3"/>
      <charset val="128"/>
    </font>
    <font>
      <b/>
      <sz val="12"/>
      <color theme="1"/>
      <name val="游ゴシック"/>
      <family val="3"/>
      <charset val="128"/>
    </font>
    <font>
      <b/>
      <sz val="10"/>
      <color theme="1"/>
      <name val="ＭＳ ゴシック"/>
      <family val="3"/>
      <charset val="128"/>
    </font>
    <font>
      <b/>
      <sz val="8"/>
      <color theme="1"/>
      <name val="Microsoft YaHei"/>
      <family val="2"/>
      <charset val="134"/>
    </font>
    <font>
      <b/>
      <sz val="11"/>
      <color theme="1"/>
      <name val="游ゴシック"/>
      <family val="3"/>
      <charset val="128"/>
    </font>
    <font>
      <sz val="16"/>
      <color theme="1"/>
      <name val="ＭＳ ゴシック"/>
      <family val="3"/>
      <charset val="128"/>
    </font>
    <font>
      <b/>
      <sz val="14"/>
      <color theme="1"/>
      <name val="Times New Roman"/>
      <family val="1"/>
    </font>
    <font>
      <sz val="9"/>
      <color theme="1"/>
      <name val="ＭＳ 明朝"/>
      <family val="1"/>
      <charset val="128"/>
    </font>
    <font>
      <sz val="9"/>
      <color theme="1"/>
      <name val="Calibri"/>
      <family val="2"/>
    </font>
    <font>
      <b/>
      <sz val="8"/>
      <name val="ＭＳ Ｐゴシック"/>
      <family val="3"/>
      <charset val="128"/>
    </font>
    <font>
      <b/>
      <sz val="18"/>
      <name val="ＭＳ ゴシック"/>
      <family val="3"/>
      <charset val="128"/>
    </font>
    <font>
      <sz val="9"/>
      <name val="MS P ゴシック"/>
      <charset val="128"/>
    </font>
    <font>
      <sz val="11"/>
      <color theme="1"/>
      <name val="ＭＳ ゴシック"/>
      <family val="3"/>
      <charset val="128"/>
      <scheme val="minor"/>
    </font>
    <font>
      <sz val="6"/>
      <name val="ＭＳ ゴシック"/>
      <family val="3"/>
      <charset val="128"/>
      <scheme val="minor"/>
    </font>
    <font>
      <sz val="6"/>
      <name val="ＭＳ ゴシック"/>
      <family val="2"/>
      <charset val="128"/>
      <scheme val="minor"/>
    </font>
    <font>
      <sz val="6"/>
      <name val="ＭＳ Ｐゴシック"/>
      <family val="3"/>
      <charset val="128"/>
    </font>
    <font>
      <sz val="11"/>
      <color theme="1"/>
      <name val="ＭＳ Ｐゴシック"/>
      <family val="2"/>
      <charset val="128"/>
    </font>
    <font>
      <sz val="11"/>
      <color theme="1"/>
      <name val="Microsoft YaHei"/>
      <family val="2"/>
    </font>
    <font>
      <sz val="12"/>
      <color theme="1"/>
      <name val="ＭＳ Ｐゴシック"/>
      <family val="2"/>
      <charset val="128"/>
    </font>
    <font>
      <b/>
      <sz val="9"/>
      <color theme="1"/>
      <name val="Microsoft YaHei Light"/>
      <family val="2"/>
      <charset val="134"/>
    </font>
    <font>
      <b/>
      <sz val="9"/>
      <color theme="1"/>
      <name val="Microsoft YaHei Light"/>
      <family val="2"/>
    </font>
    <font>
      <sz val="11"/>
      <name val="Times New Roman"/>
      <family val="1"/>
    </font>
    <font>
      <sz val="12"/>
      <name val="Times New Roman"/>
      <family val="1"/>
    </font>
    <font>
      <sz val="10"/>
      <name val="Times New Roman"/>
      <family val="1"/>
    </font>
    <font>
      <sz val="9"/>
      <name val="Times New Roman"/>
      <family val="1"/>
    </font>
    <font>
      <sz val="9"/>
      <name val="ＭＳ ゴシック"/>
      <family val="3"/>
      <charset val="128"/>
      <scheme val="major"/>
    </font>
    <font>
      <sz val="10"/>
      <name val="ＭＳ ゴシック"/>
      <family val="3"/>
      <charset val="128"/>
      <scheme val="major"/>
    </font>
    <font>
      <sz val="12.5"/>
      <color theme="1"/>
      <name val="Calibri"/>
      <family val="2"/>
    </font>
    <font>
      <b/>
      <sz val="7"/>
      <name val="Century"/>
      <family val="1"/>
    </font>
    <font>
      <sz val="12"/>
      <color theme="1"/>
      <name val="Times New Roman"/>
      <family val="1"/>
      <charset val="128"/>
    </font>
    <font>
      <sz val="12"/>
      <name val="ＭＳ Ｐゴシック"/>
      <family val="2"/>
      <charset val="128"/>
    </font>
    <font>
      <b/>
      <sz val="9"/>
      <color rgb="FFFF0000"/>
      <name val="ＭＳ Ｐ明朝"/>
      <family val="1"/>
      <charset val="128"/>
    </font>
    <font>
      <b/>
      <sz val="11"/>
      <color rgb="FFFF0000"/>
      <name val="ＭＳ Ｐゴシック"/>
      <family val="3"/>
      <charset val="128"/>
    </font>
    <font>
      <sz val="12"/>
      <color theme="1"/>
      <name val="Microsoft YaHei"/>
      <family val="3"/>
      <charset val="134"/>
    </font>
    <font>
      <sz val="11"/>
      <color theme="1"/>
      <name val="Microsoft YaHei"/>
      <family val="3"/>
      <charset val="134"/>
    </font>
    <font>
      <sz val="11"/>
      <name val="Microsoft YaHei"/>
      <family val="3"/>
      <charset val="134"/>
    </font>
    <font>
      <sz val="12"/>
      <name val="Microsoft YaHei"/>
      <family val="3"/>
      <charset val="134"/>
    </font>
    <font>
      <b/>
      <sz val="10"/>
      <color rgb="FFFF0000"/>
      <name val="ＭＳ Ｐゴシック"/>
      <family val="3"/>
      <charset val="128"/>
    </font>
    <font>
      <b/>
      <sz val="10"/>
      <color rgb="FFFF0000"/>
      <name val="Microsoft YaHei Light"/>
      <family val="2"/>
      <charset val="134"/>
    </font>
    <font>
      <u/>
      <sz val="14"/>
      <color rgb="FFFF0000"/>
      <name val="Microsoft YaHei Light"/>
      <family val="2"/>
      <charset val="134"/>
    </font>
    <font>
      <sz val="14"/>
      <color rgb="FFFF0000"/>
      <name val="Microsoft YaHei Light"/>
      <family val="2"/>
      <charset val="134"/>
    </font>
    <font>
      <sz val="10.5"/>
      <color theme="1"/>
      <name val="ＭＳ Ｐ明朝"/>
      <family val="1"/>
      <charset val="128"/>
    </font>
    <font>
      <sz val="14"/>
      <color theme="1"/>
      <name val="游ゴシック"/>
      <family val="3"/>
      <charset val="128"/>
    </font>
    <font>
      <sz val="12"/>
      <color theme="1"/>
      <name val="游ゴシック"/>
      <family val="2"/>
      <charset val="128"/>
    </font>
    <font>
      <sz val="12"/>
      <color theme="1"/>
      <name val="Noto Sans JP"/>
      <family val="2"/>
      <charset val="134"/>
    </font>
    <font>
      <strike/>
      <sz val="11"/>
      <name val="ＭＳ Ｐゴシック"/>
      <family val="3"/>
      <charset val="128"/>
    </font>
    <font>
      <strike/>
      <sz val="12"/>
      <name val="ＭＳ Ｐゴシック"/>
      <family val="3"/>
      <charset val="128"/>
    </font>
    <font>
      <strike/>
      <sz val="8"/>
      <name val="ＭＳ Ｐゴシック"/>
      <family val="3"/>
      <charset val="128"/>
    </font>
    <font>
      <sz val="11"/>
      <name val="ＭＳ ゴシック"/>
      <family val="3"/>
      <charset val="128"/>
    </font>
    <font>
      <u/>
      <sz val="10"/>
      <name val="ＭＳ Ｐ明朝"/>
      <family val="1"/>
      <charset val="128"/>
    </font>
    <font>
      <u/>
      <sz val="9"/>
      <name val="ＭＳ Ｐ明朝"/>
      <family val="1"/>
      <charset val="128"/>
    </font>
    <font>
      <sz val="9"/>
      <name val="ＭＳ ゴシック"/>
      <family val="3"/>
      <charset val="128"/>
    </font>
    <font>
      <sz val="10"/>
      <name val="ＭＳ ゴシック"/>
      <family val="2"/>
      <charset val="128"/>
      <scheme val="minor"/>
    </font>
    <font>
      <strike/>
      <sz val="10"/>
      <color rgb="FFFF0000"/>
      <name val="游ゴシック Light"/>
      <family val="3"/>
      <charset val="128"/>
    </font>
    <font>
      <strike/>
      <sz val="9"/>
      <color rgb="FFFF0000"/>
      <name val="游ゴシック Light"/>
      <family val="3"/>
      <charset val="128"/>
    </font>
    <font>
      <sz val="11"/>
      <color theme="1"/>
      <name val="Calibri"/>
      <family val="2"/>
      <charset val="128"/>
    </font>
    <font>
      <sz val="11"/>
      <color theme="1"/>
      <name val="游ゴシック"/>
      <family val="2"/>
      <charset val="128"/>
    </font>
    <font>
      <sz val="9"/>
      <color rgb="FF000000"/>
      <name val="メイリオ"/>
      <family val="3"/>
      <charset val="128"/>
    </font>
    <font>
      <b/>
      <sz val="9"/>
      <color rgb="FF000000"/>
      <name val="メイリオ"/>
      <family val="3"/>
      <charset val="128"/>
    </font>
    <font>
      <sz val="8"/>
      <color rgb="FF000000"/>
      <name val="メイリオ"/>
      <family val="3"/>
      <charset val="128"/>
    </font>
    <font>
      <sz val="11"/>
      <color rgb="FF000000"/>
      <name val="ＭＳ Ｐゴシック"/>
      <family val="3"/>
      <charset val="128"/>
    </font>
    <font>
      <sz val="10"/>
      <color rgb="FF000000"/>
      <name val="メイリオ"/>
      <family val="3"/>
      <charset val="128"/>
    </font>
    <font>
      <b/>
      <u/>
      <sz val="9"/>
      <color rgb="FF000000"/>
      <name val="メイリオ"/>
      <family val="3"/>
      <charset val="128"/>
    </font>
    <font>
      <b/>
      <sz val="9.5"/>
      <color rgb="FF000000"/>
      <name val="メイリオ"/>
      <family val="3"/>
      <charset val="128"/>
    </font>
    <font>
      <b/>
      <sz val="9"/>
      <color rgb="FF000000"/>
      <name val="MS P ゴシック"/>
      <family val="3"/>
      <charset val="128"/>
    </font>
    <font>
      <b/>
      <u/>
      <sz val="9"/>
      <color rgb="FF000000"/>
      <name val="MS P ゴシック"/>
      <family val="3"/>
      <charset val="128"/>
    </font>
    <font>
      <sz val="9"/>
      <color theme="1"/>
      <name val="Noto Sans JP"/>
      <family val="3"/>
    </font>
    <font>
      <sz val="9"/>
      <color theme="1"/>
      <name val="Noto Sans JP"/>
      <family val="3"/>
      <charset val="134"/>
    </font>
    <font>
      <sz val="11"/>
      <color theme="0" tint="-0.34998626667073579"/>
      <name val="ＭＳ ゴシック"/>
      <family val="3"/>
      <charset val="128"/>
      <scheme val="minor"/>
    </font>
    <font>
      <sz val="10"/>
      <color theme="0" tint="-0.34998626667073579"/>
      <name val="ＭＳ ゴシック"/>
      <family val="3"/>
      <charset val="128"/>
      <scheme val="major"/>
    </font>
    <font>
      <sz val="11"/>
      <color theme="0" tint="-0.34998626667073579"/>
      <name val="ＭＳ ゴシック"/>
      <family val="3"/>
      <charset val="128"/>
      <scheme val="major"/>
    </font>
  </fonts>
  <fills count="17">
    <fill>
      <patternFill patternType="none"/>
    </fill>
    <fill>
      <patternFill patternType="gray125"/>
    </fill>
    <fill>
      <patternFill patternType="solid">
        <fgColor theme="0"/>
        <bgColor indexed="64"/>
      </patternFill>
    </fill>
    <fill>
      <patternFill patternType="solid">
        <fgColor theme="7" tint="0.79995117038483843"/>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5" tint="0.39994506668294322"/>
        <bgColor indexed="64"/>
      </patternFill>
    </fill>
    <fill>
      <patternFill patternType="solid">
        <fgColor theme="0" tint="-4.9989318521683403E-2"/>
        <bgColor indexed="64"/>
      </patternFill>
    </fill>
    <fill>
      <patternFill patternType="solid">
        <fgColor theme="8"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0" tint="-0.14996795556505021"/>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14999847407452621"/>
        <bgColor indexed="64"/>
      </patternFill>
    </fill>
  </fills>
  <borders count="12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theme="1"/>
      </bottom>
      <diagonal/>
    </border>
    <border>
      <left/>
      <right style="thin">
        <color auto="1"/>
      </right>
      <top style="thin">
        <color auto="1"/>
      </top>
      <bottom/>
      <diagonal/>
    </border>
    <border>
      <left/>
      <right style="thin">
        <color auto="1"/>
      </right>
      <top/>
      <bottom/>
      <diagonal/>
    </border>
    <border>
      <left/>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rgb="FFFF0000"/>
      </bottom>
      <diagonal/>
    </border>
    <border>
      <left/>
      <right/>
      <top style="thin">
        <color rgb="FFFF0000"/>
      </top>
      <bottom style="thin">
        <color theme="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right style="dashed">
        <color auto="1"/>
      </right>
      <top/>
      <bottom/>
      <diagonal/>
    </border>
    <border>
      <left/>
      <right style="dashed">
        <color auto="1"/>
      </right>
      <top/>
      <bottom style="thin">
        <color auto="1"/>
      </bottom>
      <diagonal/>
    </border>
    <border>
      <left style="dashed">
        <color auto="1"/>
      </left>
      <right/>
      <top/>
      <bottom style="thin">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top/>
      <bottom style="dashed">
        <color auto="1"/>
      </bottom>
      <diagonal/>
    </border>
    <border>
      <left/>
      <right style="dashed">
        <color auto="1"/>
      </right>
      <top/>
      <bottom style="dashed">
        <color auto="1"/>
      </bottom>
      <diagonal/>
    </border>
    <border>
      <left style="thin">
        <color auto="1"/>
      </left>
      <right/>
      <top style="dashed">
        <color auto="1"/>
      </top>
      <bottom/>
      <diagonal/>
    </border>
    <border>
      <left/>
      <right/>
      <top style="dashed">
        <color auto="1"/>
      </top>
      <bottom/>
      <diagonal/>
    </border>
    <border>
      <left style="dashed">
        <color auto="1"/>
      </left>
      <right/>
      <top style="dashed">
        <color auto="1"/>
      </top>
      <bottom/>
      <diagonal/>
    </border>
    <border>
      <left/>
      <right style="thin">
        <color auto="1"/>
      </right>
      <top style="dashed">
        <color auto="1"/>
      </top>
      <bottom/>
      <diagonal/>
    </border>
    <border>
      <left/>
      <right style="dashed">
        <color auto="1"/>
      </right>
      <top style="dashed">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thin">
        <color auto="1"/>
      </bottom>
      <diagonal/>
    </border>
    <border>
      <left style="hair">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hair">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style="hair">
        <color auto="1"/>
      </bottom>
      <diagonal/>
    </border>
    <border>
      <left/>
      <right style="hair">
        <color auto="1"/>
      </right>
      <top/>
      <bottom/>
      <diagonal/>
    </border>
    <border>
      <left style="hair">
        <color auto="1"/>
      </left>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dotted">
        <color auto="1"/>
      </right>
      <top style="thin">
        <color auto="1"/>
      </top>
      <bottom style="hair">
        <color auto="1"/>
      </bottom>
      <diagonal/>
    </border>
    <border>
      <left style="dotted">
        <color auto="1"/>
      </left>
      <right/>
      <top style="thin">
        <color auto="1"/>
      </top>
      <bottom style="hair">
        <color auto="1"/>
      </bottom>
      <diagonal/>
    </border>
    <border>
      <left style="dotted">
        <color auto="1"/>
      </left>
      <right/>
      <top/>
      <bottom style="thin">
        <color auto="1"/>
      </bottom>
      <diagonal/>
    </border>
    <border>
      <left/>
      <right style="thin">
        <color auto="1"/>
      </right>
      <top style="thin">
        <color auto="1"/>
      </top>
      <bottom style="thin">
        <color auto="1"/>
      </bottom>
      <diagonal/>
    </border>
    <border>
      <left/>
      <right style="medium">
        <color auto="1"/>
      </right>
      <top style="thin">
        <color auto="1"/>
      </top>
      <bottom style="hair">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diagonal/>
    </border>
    <border>
      <left/>
      <right/>
      <top style="dotted">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thin">
        <color auto="1"/>
      </right>
      <top style="dotted">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2">
    <xf numFmtId="0" fontId="0" fillId="0" borderId="0"/>
    <xf numFmtId="38" fontId="198" fillId="0" borderId="0" applyFont="0" applyFill="0" applyBorder="0" applyAlignment="0" applyProtection="0">
      <alignment vertical="center"/>
    </xf>
    <xf numFmtId="0" fontId="182" fillId="0" borderId="0" applyNumberFormat="0" applyFill="0" applyBorder="0" applyAlignment="0" applyProtection="0"/>
    <xf numFmtId="0" fontId="124" fillId="0" borderId="0">
      <alignment vertical="center"/>
    </xf>
    <xf numFmtId="0" fontId="124" fillId="0" borderId="0">
      <alignment vertical="center"/>
    </xf>
    <xf numFmtId="0" fontId="180" fillId="0" borderId="0"/>
    <xf numFmtId="0" fontId="152" fillId="0" borderId="0"/>
    <xf numFmtId="0" fontId="16" fillId="0" borderId="0">
      <alignment vertical="center"/>
    </xf>
    <xf numFmtId="0" fontId="183" fillId="0" borderId="0"/>
    <xf numFmtId="0" fontId="2" fillId="0" borderId="0">
      <alignment vertical="center"/>
    </xf>
    <xf numFmtId="0" fontId="1" fillId="0" borderId="0">
      <alignment vertical="center"/>
    </xf>
    <xf numFmtId="0" fontId="246" fillId="0" borderId="0"/>
  </cellStyleXfs>
  <cellXfs count="1847">
    <xf numFmtId="0" fontId="0" fillId="0" borderId="0" xfId="0"/>
    <xf numFmtId="0" fontId="6" fillId="0" borderId="0" xfId="7" applyFont="1">
      <alignment vertical="center"/>
    </xf>
    <xf numFmtId="0" fontId="7" fillId="0" borderId="0" xfId="7" applyFont="1">
      <alignment vertical="center"/>
    </xf>
    <xf numFmtId="0" fontId="8" fillId="0" borderId="0" xfId="7" applyFont="1">
      <alignment vertical="center"/>
    </xf>
    <xf numFmtId="0" fontId="9" fillId="0" borderId="0" xfId="7" applyFont="1">
      <alignment vertical="center"/>
    </xf>
    <xf numFmtId="0" fontId="10" fillId="0" borderId="0" xfId="7" applyFont="1">
      <alignment vertical="center"/>
    </xf>
    <xf numFmtId="0" fontId="6" fillId="0" borderId="1" xfId="7" applyFont="1" applyBorder="1">
      <alignment vertical="center"/>
    </xf>
    <xf numFmtId="0" fontId="6" fillId="0" borderId="2" xfId="7" applyFont="1" applyBorder="1">
      <alignment vertical="center"/>
    </xf>
    <xf numFmtId="0" fontId="6" fillId="0" borderId="3" xfId="7" applyFont="1" applyBorder="1">
      <alignment vertical="center"/>
    </xf>
    <xf numFmtId="0" fontId="7" fillId="0" borderId="4" xfId="7" applyFont="1" applyBorder="1">
      <alignment vertical="center"/>
    </xf>
    <xf numFmtId="0" fontId="11" fillId="0" borderId="0" xfId="7" applyFont="1">
      <alignment vertical="center"/>
    </xf>
    <xf numFmtId="0" fontId="6" fillId="0" borderId="4" xfId="7" applyFont="1" applyBorder="1">
      <alignment vertical="center"/>
    </xf>
    <xf numFmtId="0" fontId="12" fillId="0" borderId="0" xfId="7" applyFont="1">
      <alignment vertical="center"/>
    </xf>
    <xf numFmtId="0" fontId="13" fillId="0" borderId="4" xfId="7" applyFont="1" applyBorder="1" applyAlignment="1">
      <alignment horizontal="center" vertical="center" shrinkToFit="1"/>
    </xf>
    <xf numFmtId="0" fontId="10" fillId="0" borderId="0" xfId="7" applyFont="1" applyAlignment="1">
      <alignment vertical="center" wrapText="1"/>
    </xf>
    <xf numFmtId="0" fontId="14" fillId="0" borderId="0" xfId="7" applyFont="1" applyAlignment="1" applyProtection="1">
      <alignment horizontal="center" vertical="center"/>
      <protection locked="0"/>
    </xf>
    <xf numFmtId="0" fontId="14" fillId="0" borderId="0" xfId="7" applyFont="1">
      <alignment vertical="center"/>
    </xf>
    <xf numFmtId="0" fontId="14" fillId="0" borderId="0" xfId="7" applyFont="1" applyAlignment="1">
      <alignment horizontal="left" vertical="center"/>
    </xf>
    <xf numFmtId="0" fontId="15" fillId="0" borderId="0" xfId="7" applyFont="1" applyAlignment="1">
      <alignment vertical="center" shrinkToFit="1"/>
    </xf>
    <xf numFmtId="0" fontId="16" fillId="0" borderId="0" xfId="7" applyAlignment="1">
      <alignment vertical="center" shrinkToFit="1"/>
    </xf>
    <xf numFmtId="0" fontId="14" fillId="0" borderId="4" xfId="7" applyFont="1" applyBorder="1">
      <alignment vertical="center"/>
    </xf>
    <xf numFmtId="0" fontId="11" fillId="0" borderId="4" xfId="7" applyFont="1" applyBorder="1">
      <alignment vertical="center"/>
    </xf>
    <xf numFmtId="0" fontId="15" fillId="0" borderId="4" xfId="7" applyFont="1" applyBorder="1" applyAlignment="1">
      <alignment horizontal="center" vertical="center" shrinkToFit="1"/>
    </xf>
    <xf numFmtId="0" fontId="16" fillId="0" borderId="0" xfId="7" applyAlignment="1">
      <alignment horizontal="center" vertical="center"/>
    </xf>
    <xf numFmtId="0" fontId="10" fillId="0" borderId="0" xfId="7" applyFont="1" applyAlignment="1">
      <alignment horizontal="left" vertical="center"/>
    </xf>
    <xf numFmtId="0" fontId="17" fillId="0" borderId="0" xfId="7" applyFont="1" applyAlignment="1">
      <alignment horizontal="center" vertical="center"/>
    </xf>
    <xf numFmtId="0" fontId="10" fillId="0" borderId="0" xfId="7" applyFont="1" applyAlignment="1">
      <alignment horizontal="left" vertical="center" shrinkToFit="1"/>
    </xf>
    <xf numFmtId="0" fontId="7" fillId="0" borderId="0" xfId="7" applyFont="1" applyAlignment="1" applyProtection="1">
      <alignment horizontal="center" vertical="center"/>
      <protection locked="0"/>
    </xf>
    <xf numFmtId="0" fontId="18" fillId="0" borderId="0" xfId="7" applyFont="1">
      <alignment vertical="center"/>
    </xf>
    <xf numFmtId="0" fontId="13" fillId="0" borderId="0" xfId="7" applyFont="1">
      <alignment vertical="center"/>
    </xf>
    <xf numFmtId="0" fontId="19" fillId="0" borderId="4" xfId="7" applyFont="1" applyBorder="1">
      <alignment vertical="center"/>
    </xf>
    <xf numFmtId="0" fontId="20" fillId="0" borderId="0" xfId="7" applyFont="1">
      <alignment vertical="center"/>
    </xf>
    <xf numFmtId="0" fontId="20" fillId="0" borderId="4" xfId="7" applyFont="1" applyBorder="1">
      <alignment vertical="center"/>
    </xf>
    <xf numFmtId="0" fontId="21" fillId="0" borderId="0" xfId="7" applyFont="1">
      <alignment vertical="center"/>
    </xf>
    <xf numFmtId="0" fontId="19" fillId="0" borderId="0" xfId="7" applyFont="1">
      <alignment vertical="center"/>
    </xf>
    <xf numFmtId="0" fontId="23" fillId="0" borderId="4" xfId="7" applyFont="1" applyBorder="1" applyAlignment="1">
      <alignment horizontal="center" vertical="center" shrinkToFit="1"/>
    </xf>
    <xf numFmtId="0" fontId="21" fillId="0" borderId="0" xfId="7" applyFont="1" applyAlignment="1">
      <alignment vertical="center" wrapText="1"/>
    </xf>
    <xf numFmtId="0" fontId="24" fillId="0" borderId="0" xfId="7" applyFont="1">
      <alignment vertical="center"/>
    </xf>
    <xf numFmtId="0" fontId="25" fillId="0" borderId="0" xfId="7" applyFont="1">
      <alignment vertical="center"/>
    </xf>
    <xf numFmtId="0" fontId="21" fillId="0" borderId="0" xfId="7" applyFont="1" applyAlignment="1">
      <alignment vertical="top"/>
    </xf>
    <xf numFmtId="0" fontId="18" fillId="0" borderId="1" xfId="7" applyFont="1" applyBorder="1">
      <alignment vertical="center"/>
    </xf>
    <xf numFmtId="0" fontId="16" fillId="0" borderId="0" xfId="7">
      <alignment vertical="center"/>
    </xf>
    <xf numFmtId="0" fontId="11" fillId="0" borderId="0" xfId="7" applyFont="1" applyAlignment="1">
      <alignment horizontal="right" vertical="center"/>
    </xf>
    <xf numFmtId="0" fontId="16" fillId="0" borderId="0" xfId="7" applyAlignment="1" applyProtection="1">
      <alignment horizontal="center" vertical="center"/>
      <protection locked="0"/>
    </xf>
    <xf numFmtId="0" fontId="27" fillId="0" borderId="0" xfId="7" applyFont="1" applyAlignment="1">
      <alignment vertical="center" wrapText="1"/>
    </xf>
    <xf numFmtId="0" fontId="28" fillId="0" borderId="0" xfId="7" applyFont="1">
      <alignment vertical="center"/>
    </xf>
    <xf numFmtId="0" fontId="30" fillId="0" borderId="0" xfId="7" applyFont="1">
      <alignment vertical="center"/>
    </xf>
    <xf numFmtId="0" fontId="10" fillId="0" borderId="0" xfId="7" applyFont="1" applyAlignment="1">
      <alignment horizontal="center" vertical="center" shrinkToFit="1"/>
    </xf>
    <xf numFmtId="0" fontId="18" fillId="0" borderId="0" xfId="7" applyFont="1" applyAlignment="1">
      <alignment vertical="center" wrapText="1"/>
    </xf>
    <xf numFmtId="0" fontId="21" fillId="0" borderId="0" xfId="7" applyFont="1" applyAlignment="1">
      <alignment horizontal="center" vertical="center" shrinkToFit="1"/>
    </xf>
    <xf numFmtId="0" fontId="19" fillId="0" borderId="0" xfId="7" applyFont="1" applyAlignment="1"/>
    <xf numFmtId="0" fontId="21" fillId="0" borderId="0" xfId="7" applyFont="1" applyAlignment="1">
      <alignment horizontal="left" vertical="center"/>
    </xf>
    <xf numFmtId="0" fontId="6" fillId="0" borderId="6" xfId="7" applyFont="1" applyBorder="1">
      <alignment vertical="center"/>
    </xf>
    <xf numFmtId="0" fontId="6" fillId="0" borderId="7" xfId="7" applyFont="1" applyBorder="1">
      <alignment vertical="center"/>
    </xf>
    <xf numFmtId="0" fontId="11" fillId="0" borderId="7" xfId="7" applyFont="1" applyBorder="1">
      <alignment vertical="center"/>
    </xf>
    <xf numFmtId="0" fontId="7" fillId="0" borderId="7" xfId="7" applyFont="1" applyBorder="1">
      <alignment vertical="center"/>
    </xf>
    <xf numFmtId="0" fontId="20" fillId="0" borderId="7" xfId="7" applyFont="1" applyBorder="1">
      <alignment vertical="center"/>
    </xf>
    <xf numFmtId="0" fontId="28" fillId="0" borderId="7" xfId="7" applyFont="1" applyBorder="1">
      <alignment vertical="center"/>
    </xf>
    <xf numFmtId="0" fontId="28" fillId="0" borderId="4" xfId="7" applyFont="1" applyBorder="1">
      <alignment vertical="center"/>
    </xf>
    <xf numFmtId="0" fontId="32" fillId="0" borderId="0" xfId="7" applyFont="1">
      <alignment vertical="center"/>
    </xf>
    <xf numFmtId="0" fontId="33" fillId="0" borderId="0" xfId="7" applyFont="1">
      <alignment vertical="center"/>
    </xf>
    <xf numFmtId="0" fontId="32" fillId="0" borderId="0" xfId="7" applyFont="1" applyAlignment="1">
      <alignment vertical="center" wrapText="1"/>
    </xf>
    <xf numFmtId="0" fontId="28" fillId="0" borderId="9" xfId="7" applyFont="1" applyBorder="1">
      <alignment vertical="center"/>
    </xf>
    <xf numFmtId="0" fontId="28" fillId="0" borderId="1" xfId="7" applyFont="1" applyBorder="1">
      <alignment vertical="center"/>
    </xf>
    <xf numFmtId="0" fontId="28" fillId="0" borderId="2" xfId="7" applyFont="1" applyBorder="1">
      <alignment vertical="center"/>
    </xf>
    <xf numFmtId="0" fontId="28" fillId="0" borderId="3" xfId="7" applyFont="1" applyBorder="1">
      <alignment vertical="center"/>
    </xf>
    <xf numFmtId="0" fontId="8" fillId="0" borderId="3" xfId="7" applyFont="1" applyBorder="1">
      <alignment vertical="center"/>
    </xf>
    <xf numFmtId="0" fontId="8" fillId="0" borderId="4" xfId="7" applyFont="1" applyBorder="1">
      <alignment vertical="center"/>
    </xf>
    <xf numFmtId="0" fontId="30" fillId="0" borderId="8" xfId="7" applyFont="1" applyBorder="1">
      <alignment vertical="center"/>
    </xf>
    <xf numFmtId="0" fontId="21" fillId="0" borderId="8" xfId="7" applyFont="1" applyBorder="1" applyAlignment="1">
      <alignment horizontal="center" vertical="center"/>
    </xf>
    <xf numFmtId="0" fontId="28" fillId="0" borderId="8" xfId="7" applyFont="1" applyBorder="1">
      <alignment vertical="center"/>
    </xf>
    <xf numFmtId="0" fontId="33" fillId="0" borderId="0" xfId="7" applyFont="1" applyAlignment="1">
      <alignment horizontal="center" vertical="center"/>
    </xf>
    <xf numFmtId="0" fontId="21" fillId="0" borderId="0" xfId="7" applyFont="1" applyAlignment="1">
      <alignment horizontal="right" vertical="center"/>
    </xf>
    <xf numFmtId="0" fontId="28" fillId="0" borderId="10" xfId="7" applyFont="1" applyBorder="1">
      <alignment vertical="center"/>
    </xf>
    <xf numFmtId="0" fontId="14" fillId="0" borderId="0" xfId="7" applyFont="1" applyAlignment="1">
      <alignment vertical="center" shrinkToFit="1"/>
    </xf>
    <xf numFmtId="0" fontId="15" fillId="0" borderId="4" xfId="7" applyFont="1" applyBorder="1">
      <alignment vertical="center"/>
    </xf>
    <xf numFmtId="0" fontId="34" fillId="0" borderId="4" xfId="7" applyFont="1" applyBorder="1">
      <alignment vertical="center"/>
    </xf>
    <xf numFmtId="0" fontId="34" fillId="0" borderId="0" xfId="7" applyFont="1">
      <alignment vertical="center"/>
    </xf>
    <xf numFmtId="0" fontId="15" fillId="0" borderId="0" xfId="7" applyFont="1">
      <alignment vertical="center"/>
    </xf>
    <xf numFmtId="0" fontId="11" fillId="0" borderId="0" xfId="7" applyFont="1" applyAlignment="1">
      <alignment horizontal="center" vertical="center"/>
    </xf>
    <xf numFmtId="0" fontId="34" fillId="0" borderId="0" xfId="7" applyFont="1" applyAlignment="1">
      <alignment horizontal="left" vertical="center"/>
    </xf>
    <xf numFmtId="0" fontId="19" fillId="0" borderId="0" xfId="7" applyFont="1" applyAlignment="1">
      <alignment horizontal="left" vertical="center"/>
    </xf>
    <xf numFmtId="0" fontId="23" fillId="0" borderId="0" xfId="7" applyFont="1">
      <alignment vertical="center"/>
    </xf>
    <xf numFmtId="0" fontId="14" fillId="0" borderId="0" xfId="7" applyFont="1" applyAlignment="1">
      <alignment horizontal="center" vertical="center"/>
    </xf>
    <xf numFmtId="0" fontId="10" fillId="0" borderId="1" xfId="7" applyFont="1" applyBorder="1" applyAlignment="1">
      <alignment horizontal="center" vertical="center"/>
    </xf>
    <xf numFmtId="176" fontId="16" fillId="0" borderId="0" xfId="7" applyNumberFormat="1" applyAlignment="1" applyProtection="1">
      <alignment horizontal="center" vertical="center"/>
      <protection locked="0"/>
    </xf>
    <xf numFmtId="0" fontId="10" fillId="0" borderId="1" xfId="7" applyFont="1" applyBorder="1">
      <alignment vertical="center"/>
    </xf>
    <xf numFmtId="0" fontId="10" fillId="0" borderId="0" xfId="7" applyFont="1" applyAlignment="1">
      <alignment horizontal="center" vertical="center"/>
    </xf>
    <xf numFmtId="0" fontId="35" fillId="0" borderId="0" xfId="7" applyFont="1" applyAlignment="1">
      <alignment horizontal="center" vertical="center"/>
    </xf>
    <xf numFmtId="0" fontId="36" fillId="0" borderId="0" xfId="7" applyFont="1" applyAlignment="1">
      <alignment horizontal="left" vertical="center"/>
    </xf>
    <xf numFmtId="0" fontId="15" fillId="0" borderId="7" xfId="7" applyFont="1" applyBorder="1">
      <alignment vertical="center"/>
    </xf>
    <xf numFmtId="0" fontId="14" fillId="0" borderId="7" xfId="7" applyFont="1" applyBorder="1">
      <alignment vertical="center"/>
    </xf>
    <xf numFmtId="0" fontId="34" fillId="0" borderId="7" xfId="7" applyFont="1" applyBorder="1">
      <alignment vertical="center"/>
    </xf>
    <xf numFmtId="0" fontId="35" fillId="0" borderId="0" xfId="7" applyFont="1">
      <alignment vertical="center"/>
    </xf>
    <xf numFmtId="0" fontId="14" fillId="0" borderId="1" xfId="7" applyFont="1" applyBorder="1">
      <alignment vertical="center"/>
    </xf>
    <xf numFmtId="0" fontId="12" fillId="0" borderId="7" xfId="7" applyFont="1" applyBorder="1">
      <alignment vertical="center"/>
    </xf>
    <xf numFmtId="0" fontId="14" fillId="0" borderId="2" xfId="7" applyFont="1" applyBorder="1">
      <alignment vertical="center"/>
    </xf>
    <xf numFmtId="0" fontId="14" fillId="0" borderId="3" xfId="7" applyFont="1" applyBorder="1">
      <alignment vertical="center"/>
    </xf>
    <xf numFmtId="0" fontId="14" fillId="0" borderId="3" xfId="7" applyFont="1" applyBorder="1" applyAlignment="1">
      <alignment horizontal="left" vertical="center"/>
    </xf>
    <xf numFmtId="0" fontId="21" fillId="0" borderId="0" xfId="7" applyFont="1" applyAlignment="1">
      <alignment vertical="center" shrinkToFit="1"/>
    </xf>
    <xf numFmtId="0" fontId="19" fillId="0" borderId="0" xfId="7" applyFont="1" applyAlignment="1" applyProtection="1">
      <alignment horizontal="center" vertical="center"/>
      <protection locked="0"/>
    </xf>
    <xf numFmtId="0" fontId="19" fillId="0" borderId="4" xfId="7" applyFont="1" applyBorder="1" applyAlignment="1">
      <alignment horizontal="center" vertical="center"/>
    </xf>
    <xf numFmtId="0" fontId="19" fillId="0" borderId="0" xfId="7" applyFont="1" applyAlignment="1">
      <alignment horizontal="center" vertical="center"/>
    </xf>
    <xf numFmtId="0" fontId="19" fillId="0" borderId="0" xfId="7" applyFont="1" applyAlignment="1">
      <alignment vertical="center" shrinkToFit="1"/>
    </xf>
    <xf numFmtId="0" fontId="30" fillId="0" borderId="0" xfId="7" applyFont="1" applyAlignment="1">
      <alignment vertical="center" shrinkToFit="1"/>
    </xf>
    <xf numFmtId="0" fontId="30" fillId="0" borderId="0" xfId="7" applyFont="1" applyAlignment="1">
      <alignment horizontal="left" vertical="center"/>
    </xf>
    <xf numFmtId="0" fontId="21" fillId="0" borderId="8" xfId="7" applyFont="1" applyBorder="1">
      <alignment vertical="center"/>
    </xf>
    <xf numFmtId="0" fontId="21" fillId="0" borderId="0" xfId="7" applyFont="1" applyAlignment="1"/>
    <xf numFmtId="0" fontId="20" fillId="0" borderId="8" xfId="7" applyFont="1" applyBorder="1">
      <alignment vertical="center"/>
    </xf>
    <xf numFmtId="0" fontId="14" fillId="0" borderId="6" xfId="7" applyFont="1" applyBorder="1">
      <alignment vertical="center"/>
    </xf>
    <xf numFmtId="0" fontId="19" fillId="0" borderId="7" xfId="7" applyFont="1" applyBorder="1">
      <alignment vertical="center"/>
    </xf>
    <xf numFmtId="0" fontId="21" fillId="0" borderId="7" xfId="7" applyFont="1" applyBorder="1" applyAlignment="1">
      <alignment vertical="center" shrinkToFit="1"/>
    </xf>
    <xf numFmtId="0" fontId="19" fillId="0" borderId="7" xfId="7" applyFont="1" applyBorder="1" applyAlignment="1">
      <alignment horizontal="left" vertical="center"/>
    </xf>
    <xf numFmtId="0" fontId="32" fillId="0" borderId="4" xfId="7" applyFont="1" applyBorder="1" applyAlignment="1">
      <alignment horizontal="distributed" vertical="center"/>
    </xf>
    <xf numFmtId="0" fontId="32" fillId="0" borderId="0" xfId="7" applyFont="1" applyAlignment="1">
      <alignment horizontal="distributed" vertical="center"/>
    </xf>
    <xf numFmtId="0" fontId="32" fillId="0" borderId="0" xfId="7" applyFont="1" applyAlignment="1">
      <alignment vertical="center" shrinkToFit="1"/>
    </xf>
    <xf numFmtId="0" fontId="37" fillId="0" borderId="0" xfId="7" applyFont="1">
      <alignment vertical="center"/>
    </xf>
    <xf numFmtId="0" fontId="30" fillId="0" borderId="4" xfId="7" applyFont="1" applyBorder="1" applyAlignment="1">
      <alignment horizontal="center" vertical="center"/>
    </xf>
    <xf numFmtId="0" fontId="30" fillId="0" borderId="0" xfId="7" applyFont="1" applyAlignment="1">
      <alignment horizontal="center" vertical="center"/>
    </xf>
    <xf numFmtId="0" fontId="16" fillId="0" borderId="15" xfId="7" applyBorder="1" applyAlignment="1">
      <alignment horizontal="center" vertical="center"/>
    </xf>
    <xf numFmtId="0" fontId="16" fillId="0" borderId="16" xfId="7" applyBorder="1" applyAlignment="1">
      <alignment horizontal="center" vertical="center"/>
    </xf>
    <xf numFmtId="0" fontId="21" fillId="0" borderId="16" xfId="7" applyFont="1" applyBorder="1">
      <alignment vertical="center"/>
    </xf>
    <xf numFmtId="0" fontId="10" fillId="0" borderId="16" xfId="7" applyFont="1" applyBorder="1" applyAlignment="1">
      <alignment vertical="center" wrapText="1"/>
    </xf>
    <xf numFmtId="0" fontId="10" fillId="0" borderId="4" xfId="7" applyFont="1" applyBorder="1">
      <alignment vertical="center"/>
    </xf>
    <xf numFmtId="0" fontId="14" fillId="0" borderId="9" xfId="7" applyFont="1" applyBorder="1">
      <alignment vertical="center"/>
    </xf>
    <xf numFmtId="0" fontId="21" fillId="0" borderId="0" xfId="7" applyFont="1" applyAlignment="1">
      <alignment horizontal="center" vertical="center"/>
    </xf>
    <xf numFmtId="0" fontId="32" fillId="0" borderId="7" xfId="7" applyFont="1" applyBorder="1" applyAlignment="1">
      <alignment vertical="center" shrinkToFit="1"/>
    </xf>
    <xf numFmtId="0" fontId="38" fillId="0" borderId="17" xfId="7" applyFont="1" applyBorder="1" applyAlignment="1">
      <alignment horizontal="center" vertical="center" shrinkToFit="1"/>
    </xf>
    <xf numFmtId="0" fontId="14" fillId="0" borderId="10" xfId="7" applyFont="1" applyBorder="1">
      <alignment vertical="center"/>
    </xf>
    <xf numFmtId="0" fontId="14" fillId="0" borderId="0" xfId="7" applyFont="1" applyAlignment="1"/>
    <xf numFmtId="0" fontId="12" fillId="0" borderId="2" xfId="7" applyFont="1" applyBorder="1">
      <alignment vertical="center"/>
    </xf>
    <xf numFmtId="0" fontId="12" fillId="0" borderId="3" xfId="7" applyFont="1" applyBorder="1">
      <alignment vertical="center"/>
    </xf>
    <xf numFmtId="0" fontId="19" fillId="0" borderId="4" xfId="7" applyFont="1" applyBorder="1" applyAlignment="1"/>
    <xf numFmtId="0" fontId="19" fillId="0" borderId="0" xfId="7" applyFont="1" applyAlignment="1">
      <alignment horizontal="right" vertical="center"/>
    </xf>
    <xf numFmtId="0" fontId="19" fillId="0" borderId="4" xfId="7" applyFont="1" applyBorder="1" applyAlignment="1">
      <alignment horizontal="left" vertical="center"/>
    </xf>
    <xf numFmtId="0" fontId="21" fillId="0" borderId="4" xfId="7" applyFont="1" applyBorder="1">
      <alignment vertical="center"/>
    </xf>
    <xf numFmtId="0" fontId="30" fillId="0" borderId="1" xfId="7" applyFont="1" applyBorder="1">
      <alignment vertical="center"/>
    </xf>
    <xf numFmtId="0" fontId="21" fillId="0" borderId="1" xfId="7" applyFont="1" applyBorder="1" applyAlignment="1">
      <alignment horizontal="center" vertical="center"/>
    </xf>
    <xf numFmtId="0" fontId="10" fillId="0" borderId="3" xfId="7" applyFont="1" applyBorder="1">
      <alignment vertical="center"/>
    </xf>
    <xf numFmtId="0" fontId="19" fillId="0" borderId="0" xfId="7" applyFont="1" applyAlignment="1">
      <alignment horizontal="left"/>
    </xf>
    <xf numFmtId="0" fontId="41" fillId="0" borderId="1" xfId="7" applyFont="1" applyBorder="1" applyAlignment="1">
      <alignment horizontal="center" vertical="center"/>
    </xf>
    <xf numFmtId="0" fontId="12" fillId="0" borderId="6" xfId="7" applyFont="1" applyBorder="1">
      <alignment vertical="center"/>
    </xf>
    <xf numFmtId="0" fontId="19" fillId="0" borderId="7" xfId="7" applyFont="1" applyBorder="1" applyAlignment="1"/>
    <xf numFmtId="0" fontId="30" fillId="0" borderId="10" xfId="7" applyFont="1" applyBorder="1">
      <alignment vertical="center"/>
    </xf>
    <xf numFmtId="0" fontId="21" fillId="0" borderId="7" xfId="7" applyFont="1" applyBorder="1">
      <alignment vertical="center"/>
    </xf>
    <xf numFmtId="0" fontId="19" fillId="0" borderId="0" xfId="7" applyFont="1" applyAlignment="1">
      <alignment horizontal="distributed" vertical="center"/>
    </xf>
    <xf numFmtId="0" fontId="19" fillId="0" borderId="9" xfId="7" applyFont="1" applyBorder="1">
      <alignment vertical="center"/>
    </xf>
    <xf numFmtId="0" fontId="19" fillId="0" borderId="1" xfId="7" applyFont="1" applyBorder="1">
      <alignment vertical="center"/>
    </xf>
    <xf numFmtId="0" fontId="19" fillId="0" borderId="1" xfId="7" applyFont="1" applyBorder="1" applyAlignment="1">
      <alignment horizontal="left" vertical="center"/>
    </xf>
    <xf numFmtId="0" fontId="21" fillId="0" borderId="1" xfId="7" applyFont="1" applyBorder="1">
      <alignment vertical="center"/>
    </xf>
    <xf numFmtId="0" fontId="31" fillId="0" borderId="0" xfId="7" applyFont="1" applyAlignment="1">
      <alignment vertical="center" shrinkToFit="1"/>
    </xf>
    <xf numFmtId="0" fontId="19" fillId="0" borderId="10" xfId="7" applyFont="1" applyBorder="1">
      <alignment vertical="center"/>
    </xf>
    <xf numFmtId="0" fontId="42" fillId="0" borderId="0" xfId="7" applyFont="1">
      <alignment vertical="center"/>
    </xf>
    <xf numFmtId="0" fontId="43" fillId="0" borderId="0" xfId="7" applyFont="1">
      <alignment vertical="center"/>
    </xf>
    <xf numFmtId="0" fontId="45" fillId="0" borderId="0" xfId="7" applyFont="1" applyAlignment="1">
      <alignment horizontal="center" vertical="center"/>
    </xf>
    <xf numFmtId="0" fontId="12" fillId="0" borderId="4" xfId="7" applyFont="1" applyBorder="1">
      <alignment vertical="center"/>
    </xf>
    <xf numFmtId="0" fontId="10" fillId="0" borderId="4" xfId="7" applyFont="1" applyBorder="1" applyAlignment="1">
      <alignment vertical="center" wrapText="1"/>
    </xf>
    <xf numFmtId="0" fontId="42" fillId="0" borderId="4" xfId="7" applyFont="1" applyBorder="1">
      <alignment vertical="center"/>
    </xf>
    <xf numFmtId="0" fontId="46" fillId="0" borderId="0" xfId="7" applyFont="1">
      <alignment vertical="center"/>
    </xf>
    <xf numFmtId="0" fontId="42" fillId="0" borderId="4" xfId="7" applyFont="1" applyBorder="1" applyAlignment="1">
      <alignment vertical="top"/>
    </xf>
    <xf numFmtId="0" fontId="10" fillId="0" borderId="0" xfId="7" applyFont="1" applyAlignment="1">
      <alignment vertical="center" shrinkToFit="1"/>
    </xf>
    <xf numFmtId="0" fontId="47" fillId="0" borderId="1" xfId="7" applyFont="1" applyBorder="1" applyAlignment="1">
      <alignment horizontal="center" vertical="center"/>
    </xf>
    <xf numFmtId="0" fontId="16" fillId="0" borderId="0" xfId="7" applyAlignment="1">
      <alignment horizontal="left" vertical="center"/>
    </xf>
    <xf numFmtId="0" fontId="14" fillId="0" borderId="0" xfId="7" applyFont="1" applyProtection="1">
      <alignment vertical="center"/>
      <protection locked="0"/>
    </xf>
    <xf numFmtId="0" fontId="42" fillId="0" borderId="0" xfId="7" applyFont="1" applyAlignment="1">
      <alignment vertical="center" shrinkToFit="1"/>
    </xf>
    <xf numFmtId="0" fontId="48" fillId="0" borderId="0" xfId="7" applyFont="1" applyAlignment="1">
      <alignment horizontal="left" vertical="center"/>
    </xf>
    <xf numFmtId="0" fontId="48" fillId="0" borderId="0" xfId="7" applyFont="1" applyAlignment="1">
      <alignment vertical="top" wrapText="1" shrinkToFit="1"/>
    </xf>
    <xf numFmtId="0" fontId="14" fillId="0" borderId="4" xfId="7" applyFont="1" applyBorder="1" applyAlignment="1">
      <alignment horizontal="left" vertical="center"/>
    </xf>
    <xf numFmtId="0" fontId="42" fillId="0" borderId="0" xfId="7" applyFont="1" applyAlignment="1"/>
    <xf numFmtId="0" fontId="35" fillId="0" borderId="0" xfId="7" applyFont="1" applyAlignment="1">
      <alignment shrinkToFit="1"/>
    </xf>
    <xf numFmtId="0" fontId="15" fillId="0" borderId="3" xfId="7" applyFont="1" applyBorder="1">
      <alignment vertical="center"/>
    </xf>
    <xf numFmtId="0" fontId="49" fillId="0" borderId="3" xfId="7" applyFont="1" applyBorder="1">
      <alignment vertical="center"/>
    </xf>
    <xf numFmtId="0" fontId="12" fillId="0" borderId="1" xfId="7" applyFont="1" applyBorder="1">
      <alignment vertical="center"/>
    </xf>
    <xf numFmtId="0" fontId="12" fillId="0" borderId="0" xfId="7" applyFont="1" applyAlignment="1">
      <alignment horizontal="left" vertical="center"/>
    </xf>
    <xf numFmtId="0" fontId="15" fillId="0" borderId="0" xfId="7" applyFont="1" applyAlignment="1">
      <alignment horizontal="left" vertical="center"/>
    </xf>
    <xf numFmtId="0" fontId="48" fillId="0" borderId="0" xfId="7" applyFont="1" applyAlignment="1">
      <alignment vertical="top" shrinkToFit="1"/>
    </xf>
    <xf numFmtId="0" fontId="10" fillId="0" borderId="0" xfId="7" applyFont="1" applyAlignment="1">
      <alignment horizontal="right" vertical="center"/>
    </xf>
    <xf numFmtId="0" fontId="15" fillId="0" borderId="0" xfId="7" applyFont="1" applyAlignment="1">
      <alignment horizontal="left" vertical="top"/>
    </xf>
    <xf numFmtId="0" fontId="50" fillId="0" borderId="0" xfId="7" applyFont="1">
      <alignment vertical="center"/>
    </xf>
    <xf numFmtId="0" fontId="51" fillId="0" borderId="0" xfId="7" applyFont="1">
      <alignment vertical="center"/>
    </xf>
    <xf numFmtId="0" fontId="46" fillId="0" borderId="0" xfId="7" applyFont="1" applyAlignment="1">
      <alignment horizontal="right" vertical="center"/>
    </xf>
    <xf numFmtId="0" fontId="45" fillId="0" borderId="0" xfId="7" applyFont="1">
      <alignment vertical="center"/>
    </xf>
    <xf numFmtId="0" fontId="19" fillId="0" borderId="30" xfId="7" applyFont="1" applyBorder="1" applyAlignment="1">
      <alignment horizontal="center" vertical="center"/>
    </xf>
    <xf numFmtId="0" fontId="21" fillId="0" borderId="31" xfId="7" applyFont="1" applyBorder="1" applyAlignment="1">
      <alignment horizontal="center" vertical="center"/>
    </xf>
    <xf numFmtId="0" fontId="10" fillId="0" borderId="31" xfId="7" applyFont="1" applyBorder="1">
      <alignment vertical="center"/>
    </xf>
    <xf numFmtId="0" fontId="42" fillId="0" borderId="7" xfId="7" applyFont="1" applyBorder="1">
      <alignment vertical="center"/>
    </xf>
    <xf numFmtId="0" fontId="10" fillId="0" borderId="7" xfId="7" applyFont="1" applyBorder="1">
      <alignment vertical="center"/>
    </xf>
    <xf numFmtId="0" fontId="52" fillId="0" borderId="0" xfId="7" applyFont="1">
      <alignment vertical="center"/>
    </xf>
    <xf numFmtId="0" fontId="53" fillId="0" borderId="4" xfId="7" applyFont="1" applyBorder="1">
      <alignment vertical="center"/>
    </xf>
    <xf numFmtId="0" fontId="53" fillId="0" borderId="0" xfId="7" applyFont="1">
      <alignment vertical="center"/>
    </xf>
    <xf numFmtId="0" fontId="27" fillId="0" borderId="0" xfId="7" applyFont="1" applyAlignment="1">
      <alignment horizontal="left" vertical="center"/>
    </xf>
    <xf numFmtId="0" fontId="28" fillId="0" borderId="0" xfId="7" applyFont="1" applyAlignment="1">
      <alignment horizontal="left" vertical="center"/>
    </xf>
    <xf numFmtId="0" fontId="21" fillId="0" borderId="4" xfId="7" applyFont="1" applyBorder="1" applyAlignment="1">
      <alignment horizontal="left" vertical="center"/>
    </xf>
    <xf numFmtId="0" fontId="34" fillId="0" borderId="3" xfId="7" applyFont="1" applyBorder="1" applyAlignment="1">
      <alignment horizontal="center" vertical="top"/>
    </xf>
    <xf numFmtId="0" fontId="46" fillId="0" borderId="4" xfId="7" applyFont="1" applyBorder="1" applyAlignment="1">
      <alignment vertical="center" wrapText="1"/>
    </xf>
    <xf numFmtId="0" fontId="46" fillId="0" borderId="0" xfId="7" applyFont="1" applyAlignment="1">
      <alignment vertical="center" wrapText="1"/>
    </xf>
    <xf numFmtId="0" fontId="46" fillId="0" borderId="9" xfId="7" applyFont="1" applyBorder="1" applyAlignment="1">
      <alignment vertical="center" wrapText="1"/>
    </xf>
    <xf numFmtId="0" fontId="46" fillId="0" borderId="1" xfId="7" applyFont="1" applyBorder="1" applyAlignment="1">
      <alignment vertical="center" wrapText="1"/>
    </xf>
    <xf numFmtId="0" fontId="53" fillId="0" borderId="0" xfId="7" applyFont="1" applyAlignment="1">
      <alignment horizontal="left" vertical="center"/>
    </xf>
    <xf numFmtId="0" fontId="21" fillId="0" borderId="1" xfId="7" applyFont="1" applyBorder="1" applyAlignment="1">
      <alignment vertical="center" shrinkToFit="1"/>
    </xf>
    <xf numFmtId="176" fontId="17" fillId="0" borderId="0" xfId="7" applyNumberFormat="1" applyFont="1" applyAlignment="1" applyProtection="1">
      <alignment horizontal="center" vertical="center"/>
      <protection locked="0"/>
    </xf>
    <xf numFmtId="0" fontId="27" fillId="0" borderId="0" xfId="7" applyFont="1">
      <alignment vertical="center"/>
    </xf>
    <xf numFmtId="0" fontId="21" fillId="0" borderId="32" xfId="7" applyFont="1" applyBorder="1" applyAlignment="1">
      <alignment horizontal="center" vertical="center"/>
    </xf>
    <xf numFmtId="0" fontId="56" fillId="0" borderId="0" xfId="7" applyFont="1" applyAlignment="1">
      <alignment vertical="center" shrinkToFit="1"/>
    </xf>
    <xf numFmtId="176" fontId="30" fillId="0" borderId="0" xfId="7" applyNumberFormat="1" applyFont="1">
      <alignment vertical="center"/>
    </xf>
    <xf numFmtId="0" fontId="27" fillId="0" borderId="0" xfId="7" applyFont="1" applyAlignment="1">
      <alignment vertical="center" shrinkToFit="1"/>
    </xf>
    <xf numFmtId="176" fontId="17" fillId="0" borderId="0" xfId="7" applyNumberFormat="1" applyFont="1">
      <alignment vertical="center"/>
    </xf>
    <xf numFmtId="0" fontId="14" fillId="0" borderId="30" xfId="7" applyFont="1" applyBorder="1" applyAlignment="1">
      <alignment horizontal="center" vertical="center"/>
    </xf>
    <xf numFmtId="0" fontId="10" fillId="0" borderId="33" xfId="7" applyFont="1" applyBorder="1" applyAlignment="1">
      <alignment horizontal="center" vertical="center"/>
    </xf>
    <xf numFmtId="0" fontId="12" fillId="0" borderId="31" xfId="7" applyFont="1" applyBorder="1">
      <alignment vertical="center"/>
    </xf>
    <xf numFmtId="0" fontId="57" fillId="2" borderId="0" xfId="3" applyFont="1" applyFill="1">
      <alignment vertical="center"/>
    </xf>
    <xf numFmtId="0" fontId="60" fillId="2" borderId="0" xfId="3" applyFont="1" applyFill="1">
      <alignment vertical="center"/>
    </xf>
    <xf numFmtId="0" fontId="61" fillId="2" borderId="0" xfId="3" applyFont="1" applyFill="1">
      <alignment vertical="center"/>
    </xf>
    <xf numFmtId="0" fontId="63" fillId="2" borderId="0" xfId="3" applyFont="1" applyFill="1" applyAlignment="1">
      <alignment horizontal="center" vertical="center"/>
    </xf>
    <xf numFmtId="0" fontId="57" fillId="2" borderId="0" xfId="3" applyFont="1" applyFill="1" applyAlignment="1">
      <alignment horizontal="center" vertical="center"/>
    </xf>
    <xf numFmtId="0" fontId="67" fillId="2" borderId="0" xfId="3" applyFont="1" applyFill="1">
      <alignment vertical="center"/>
    </xf>
    <xf numFmtId="0" fontId="69" fillId="2" borderId="0" xfId="3" applyFont="1" applyFill="1" applyAlignment="1">
      <alignment horizontal="center" vertical="center"/>
    </xf>
    <xf numFmtId="0" fontId="67" fillId="2" borderId="0" xfId="3" applyFont="1" applyFill="1" applyAlignment="1">
      <alignment horizontal="center" vertical="center"/>
    </xf>
    <xf numFmtId="0" fontId="72" fillId="2" borderId="0" xfId="3" applyFont="1" applyFill="1" applyAlignment="1">
      <alignment horizontal="center" vertical="top" wrapText="1"/>
    </xf>
    <xf numFmtId="0" fontId="20" fillId="2" borderId="0" xfId="3" applyFont="1" applyFill="1">
      <alignment vertical="center"/>
    </xf>
    <xf numFmtId="0" fontId="73" fillId="2" borderId="0" xfId="3" applyFont="1" applyFill="1">
      <alignment vertical="center"/>
    </xf>
    <xf numFmtId="0" fontId="70" fillId="2" borderId="0" xfId="3" applyFont="1" applyFill="1">
      <alignment vertical="center"/>
    </xf>
    <xf numFmtId="0" fontId="62" fillId="2" borderId="0" xfId="3" applyFont="1" applyFill="1">
      <alignment vertical="center"/>
    </xf>
    <xf numFmtId="0" fontId="62" fillId="2" borderId="0" xfId="3" applyFont="1" applyFill="1" applyAlignment="1">
      <alignment horizontal="left" vertical="center" wrapText="1"/>
    </xf>
    <xf numFmtId="0" fontId="75" fillId="2" borderId="0" xfId="3" applyFont="1" applyFill="1" applyAlignment="1">
      <alignment horizontal="center" vertical="center" wrapText="1"/>
    </xf>
    <xf numFmtId="0" fontId="66" fillId="2" borderId="0" xfId="3" applyFont="1" applyFill="1">
      <alignment vertical="center"/>
    </xf>
    <xf numFmtId="0" fontId="69" fillId="2" borderId="0" xfId="3" applyFont="1" applyFill="1">
      <alignment vertical="center"/>
    </xf>
    <xf numFmtId="0" fontId="57" fillId="2" borderId="3" xfId="3" applyFont="1" applyFill="1" applyBorder="1" applyAlignment="1">
      <alignment horizontal="center" vertical="center"/>
    </xf>
    <xf numFmtId="0" fontId="60" fillId="2" borderId="0" xfId="3" applyFont="1" applyFill="1" applyAlignment="1">
      <alignment horizontal="center" vertical="center"/>
    </xf>
    <xf numFmtId="0" fontId="58" fillId="2" borderId="0" xfId="3" applyFont="1" applyFill="1">
      <alignment vertical="center"/>
    </xf>
    <xf numFmtId="0" fontId="82" fillId="2" borderId="0" xfId="3" applyFont="1" applyFill="1" applyAlignment="1">
      <alignment horizontal="center" vertical="center"/>
    </xf>
    <xf numFmtId="0" fontId="72" fillId="2" borderId="6" xfId="3" applyFont="1" applyFill="1" applyBorder="1" applyAlignment="1">
      <alignment vertical="top"/>
    </xf>
    <xf numFmtId="0" fontId="72" fillId="2" borderId="7" xfId="3" applyFont="1" applyFill="1" applyBorder="1" applyAlignment="1">
      <alignment vertical="top"/>
    </xf>
    <xf numFmtId="0" fontId="72" fillId="2" borderId="10" xfId="3" applyFont="1" applyFill="1" applyBorder="1" applyAlignment="1">
      <alignment vertical="top"/>
    </xf>
    <xf numFmtId="0" fontId="83" fillId="2" borderId="0" xfId="3" applyFont="1" applyFill="1">
      <alignment vertical="center"/>
    </xf>
    <xf numFmtId="0" fontId="72" fillId="2" borderId="6" xfId="3" applyFont="1" applyFill="1" applyBorder="1" applyAlignment="1">
      <alignment vertical="top" wrapText="1"/>
    </xf>
    <xf numFmtId="0" fontId="72" fillId="2" borderId="7" xfId="3" applyFont="1" applyFill="1" applyBorder="1" applyAlignment="1">
      <alignment vertical="top" wrapText="1"/>
    </xf>
    <xf numFmtId="0" fontId="72" fillId="2" borderId="10" xfId="3" applyFont="1" applyFill="1" applyBorder="1" applyAlignment="1">
      <alignment vertical="top" wrapText="1"/>
    </xf>
    <xf numFmtId="0" fontId="84" fillId="2" borderId="0" xfId="3" applyFont="1" applyFill="1">
      <alignment vertical="center"/>
    </xf>
    <xf numFmtId="0" fontId="85" fillId="2" borderId="0" xfId="3" applyFont="1" applyFill="1" applyAlignment="1">
      <alignment vertical="center" wrapText="1"/>
    </xf>
    <xf numFmtId="0" fontId="85" fillId="2" borderId="0" xfId="3" applyFont="1" applyFill="1" applyAlignment="1">
      <alignment horizontal="left" vertical="center" wrapText="1"/>
    </xf>
    <xf numFmtId="0" fontId="85" fillId="2" borderId="0" xfId="3" applyFont="1" applyFill="1" applyAlignment="1">
      <alignment horizontal="center" vertical="center" wrapText="1"/>
    </xf>
    <xf numFmtId="0" fontId="26" fillId="2" borderId="0" xfId="3" applyFont="1" applyFill="1">
      <alignment vertical="center"/>
    </xf>
    <xf numFmtId="0" fontId="31" fillId="2" borderId="0" xfId="3" applyFont="1" applyFill="1">
      <alignment vertical="center"/>
    </xf>
    <xf numFmtId="0" fontId="88" fillId="0" borderId="0" xfId="3" applyFont="1">
      <alignment vertical="center"/>
    </xf>
    <xf numFmtId="31" fontId="89" fillId="2" borderId="0" xfId="3" applyNumberFormat="1" applyFont="1" applyFill="1">
      <alignment vertical="center"/>
    </xf>
    <xf numFmtId="0" fontId="90" fillId="2" borderId="0" xfId="3" applyFont="1" applyFill="1">
      <alignment vertical="center"/>
    </xf>
    <xf numFmtId="31" fontId="57" fillId="2" borderId="0" xfId="3" applyNumberFormat="1" applyFont="1" applyFill="1">
      <alignment vertical="center"/>
    </xf>
    <xf numFmtId="0" fontId="91" fillId="2" borderId="1" xfId="3" applyFont="1" applyFill="1" applyBorder="1">
      <alignment vertical="center"/>
    </xf>
    <xf numFmtId="0" fontId="91" fillId="2" borderId="0" xfId="3" applyFont="1" applyFill="1">
      <alignment vertical="center"/>
    </xf>
    <xf numFmtId="20" fontId="57" fillId="2" borderId="0" xfId="3" applyNumberFormat="1" applyFont="1" applyFill="1">
      <alignment vertical="center"/>
    </xf>
    <xf numFmtId="0" fontId="0" fillId="0" borderId="0" xfId="0" applyAlignment="1">
      <alignment horizontal="left" vertical="top"/>
    </xf>
    <xf numFmtId="0" fontId="92" fillId="0" borderId="0" xfId="3" applyFont="1" applyAlignment="1"/>
    <xf numFmtId="0" fontId="93" fillId="2" borderId="0" xfId="3" applyFont="1" applyFill="1">
      <alignment vertical="center"/>
    </xf>
    <xf numFmtId="0" fontId="92" fillId="0" borderId="0" xfId="3" applyFont="1">
      <alignment vertical="center"/>
    </xf>
    <xf numFmtId="0" fontId="94" fillId="0" borderId="0" xfId="3" applyFont="1">
      <alignment vertical="center"/>
    </xf>
    <xf numFmtId="0" fontId="73" fillId="0" borderId="0" xfId="3" applyFont="1">
      <alignment vertical="center"/>
    </xf>
    <xf numFmtId="0" fontId="95" fillId="0" borderId="0" xfId="3" applyFont="1">
      <alignment vertical="center"/>
    </xf>
    <xf numFmtId="0" fontId="30" fillId="0" borderId="0" xfId="3" applyFont="1">
      <alignment vertical="center"/>
    </xf>
    <xf numFmtId="0" fontId="88" fillId="0" borderId="0" xfId="3" applyFont="1" applyAlignment="1">
      <alignment vertical="top"/>
    </xf>
    <xf numFmtId="0" fontId="88" fillId="2" borderId="0" xfId="3" applyFont="1" applyFill="1">
      <alignment vertical="center"/>
    </xf>
    <xf numFmtId="0" fontId="93" fillId="0" borderId="0" xfId="3" applyFont="1">
      <alignment vertical="center"/>
    </xf>
    <xf numFmtId="0" fontId="96" fillId="2" borderId="0" xfId="3" applyFont="1" applyFill="1">
      <alignment vertical="center"/>
    </xf>
    <xf numFmtId="0" fontId="97" fillId="2" borderId="0" xfId="3" applyFont="1" applyFill="1" applyProtection="1">
      <alignment vertical="center"/>
      <protection hidden="1"/>
    </xf>
    <xf numFmtId="0" fontId="98" fillId="2" borderId="0" xfId="3" applyFont="1" applyFill="1">
      <alignment vertical="center"/>
    </xf>
    <xf numFmtId="0" fontId="5" fillId="2" borderId="0" xfId="3" applyFont="1" applyFill="1">
      <alignment vertical="center"/>
    </xf>
    <xf numFmtId="0" fontId="100" fillId="2" borderId="0" xfId="3" applyFont="1" applyFill="1" applyAlignment="1"/>
    <xf numFmtId="0" fontId="101" fillId="2" borderId="0" xfId="3" applyFont="1" applyFill="1" applyAlignment="1"/>
    <xf numFmtId="0" fontId="22" fillId="2" borderId="0" xfId="3" applyFont="1" applyFill="1">
      <alignment vertical="center"/>
    </xf>
    <xf numFmtId="0" fontId="107" fillId="2" borderId="0" xfId="3" applyFont="1" applyFill="1">
      <alignment vertical="center"/>
    </xf>
    <xf numFmtId="0" fontId="108" fillId="2" borderId="0" xfId="3" applyFont="1" applyFill="1">
      <alignment vertical="center"/>
    </xf>
    <xf numFmtId="0" fontId="109" fillId="2" borderId="0" xfId="3" applyFont="1" applyFill="1">
      <alignment vertical="center"/>
    </xf>
    <xf numFmtId="0" fontId="104" fillId="2" borderId="0" xfId="3" applyFont="1" applyFill="1">
      <alignment vertical="center"/>
    </xf>
    <xf numFmtId="0" fontId="110" fillId="2" borderId="0" xfId="3" applyFont="1" applyFill="1" applyAlignment="1">
      <alignment horizontal="center" vertical="top"/>
    </xf>
    <xf numFmtId="0" fontId="110" fillId="2" borderId="0" xfId="3" applyFont="1" applyFill="1" applyAlignment="1">
      <alignment vertical="top"/>
    </xf>
    <xf numFmtId="0" fontId="22" fillId="2" borderId="0" xfId="3" applyFont="1" applyFill="1" applyAlignment="1">
      <alignment vertical="top"/>
    </xf>
    <xf numFmtId="0" fontId="104" fillId="2" borderId="0" xfId="3" applyFont="1" applyFill="1" applyAlignment="1">
      <alignment horizontal="center" vertical="center"/>
    </xf>
    <xf numFmtId="178" fontId="117" fillId="2" borderId="39" xfId="3" applyNumberFormat="1" applyFont="1" applyFill="1" applyBorder="1" applyAlignment="1">
      <alignment vertical="center" shrinkToFit="1"/>
    </xf>
    <xf numFmtId="178" fontId="112" fillId="2" borderId="39" xfId="3" applyNumberFormat="1" applyFont="1" applyFill="1" applyBorder="1" applyAlignment="1">
      <alignment vertical="center" shrinkToFit="1"/>
    </xf>
    <xf numFmtId="0" fontId="112" fillId="2" borderId="3" xfId="3" applyFont="1" applyFill="1" applyBorder="1" applyAlignment="1">
      <alignment horizontal="center" vertical="center" shrinkToFit="1"/>
    </xf>
    <xf numFmtId="178" fontId="78" fillId="2" borderId="40" xfId="3" applyNumberFormat="1" applyFont="1" applyFill="1" applyBorder="1" applyAlignment="1">
      <alignment vertical="center" shrinkToFit="1"/>
    </xf>
    <xf numFmtId="178" fontId="78" fillId="2" borderId="58" xfId="3" applyNumberFormat="1" applyFont="1" applyFill="1" applyBorder="1" applyAlignment="1">
      <alignment vertical="center" shrinkToFit="1"/>
    </xf>
    <xf numFmtId="178" fontId="78" fillId="2" borderId="60" xfId="3" applyNumberFormat="1" applyFont="1" applyFill="1" applyBorder="1" applyAlignment="1">
      <alignment vertical="center" shrinkToFit="1"/>
    </xf>
    <xf numFmtId="0" fontId="119" fillId="2" borderId="0" xfId="4" applyFont="1" applyFill="1">
      <alignment vertical="center"/>
    </xf>
    <xf numFmtId="0" fontId="110" fillId="2" borderId="0" xfId="3" applyFont="1" applyFill="1" applyAlignment="1">
      <alignment horizontal="left" vertical="top"/>
    </xf>
    <xf numFmtId="0" fontId="110" fillId="2" borderId="0" xfId="3" applyFont="1" applyFill="1" applyAlignment="1">
      <alignment horizontal="right" vertical="top"/>
    </xf>
    <xf numFmtId="0" fontId="0" fillId="2" borderId="0" xfId="0" applyFill="1" applyAlignment="1">
      <alignment horizontal="left" vertical="top"/>
    </xf>
    <xf numFmtId="0" fontId="92" fillId="2" borderId="0" xfId="3" applyFont="1" applyFill="1" applyAlignment="1"/>
    <xf numFmtId="0" fontId="92" fillId="2" borderId="0" xfId="3" applyFont="1" applyFill="1">
      <alignment vertical="center"/>
    </xf>
    <xf numFmtId="0" fontId="94" fillId="2" borderId="0" xfId="3" applyFont="1" applyFill="1">
      <alignment vertical="center"/>
    </xf>
    <xf numFmtId="0" fontId="121" fillId="2" borderId="0" xfId="3" applyFont="1" applyFill="1" applyAlignment="1">
      <alignment horizontal="center" vertical="top" wrapText="1"/>
    </xf>
    <xf numFmtId="0" fontId="31" fillId="2" borderId="0" xfId="3" applyFont="1" applyFill="1" applyAlignment="1"/>
    <xf numFmtId="0" fontId="73" fillId="5" borderId="0" xfId="3" applyFont="1" applyFill="1" applyAlignment="1" applyProtection="1">
      <alignment horizontal="center" vertical="center"/>
      <protection locked="0"/>
    </xf>
    <xf numFmtId="0" fontId="95" fillId="2" borderId="0" xfId="3" applyFont="1" applyFill="1">
      <alignment vertical="center"/>
    </xf>
    <xf numFmtId="0" fontId="31" fillId="2" borderId="0" xfId="3" applyFont="1" applyFill="1" applyAlignment="1">
      <alignment horizontal="center" vertical="center"/>
    </xf>
    <xf numFmtId="0" fontId="30" fillId="2" borderId="3" xfId="0" applyFont="1" applyFill="1" applyBorder="1" applyAlignment="1">
      <alignment horizontal="center" vertical="center" shrinkToFit="1"/>
    </xf>
    <xf numFmtId="0" fontId="104" fillId="2" borderId="0" xfId="3" applyFont="1" applyFill="1" applyAlignment="1">
      <alignment horizontal="left" vertical="center"/>
    </xf>
    <xf numFmtId="0" fontId="110" fillId="2" borderId="0" xfId="3" applyFont="1" applyFill="1">
      <alignment vertical="center"/>
    </xf>
    <xf numFmtId="0" fontId="107" fillId="2" borderId="0" xfId="3" applyFont="1" applyFill="1" applyAlignment="1">
      <alignment horizontal="right" vertical="center"/>
    </xf>
    <xf numFmtId="0" fontId="73" fillId="2" borderId="0" xfId="3" applyFont="1" applyFill="1" applyAlignment="1">
      <alignment horizontal="center" vertical="center"/>
    </xf>
    <xf numFmtId="0" fontId="31" fillId="2" borderId="1" xfId="3" applyFont="1" applyFill="1" applyBorder="1">
      <alignment vertical="center"/>
    </xf>
    <xf numFmtId="0" fontId="107" fillId="2" borderId="0" xfId="3" applyFont="1" applyFill="1" applyAlignment="1">
      <alignment horizontal="left" vertical="center"/>
    </xf>
    <xf numFmtId="0" fontId="73" fillId="2" borderId="0" xfId="3" applyFont="1" applyFill="1" applyAlignment="1">
      <alignment horizontal="left" vertical="center"/>
    </xf>
    <xf numFmtId="0" fontId="30" fillId="2" borderId="0" xfId="3" applyFont="1" applyFill="1">
      <alignment vertical="center"/>
    </xf>
    <xf numFmtId="0" fontId="88" fillId="2" borderId="0" xfId="3" applyFont="1" applyFill="1" applyAlignment="1">
      <alignment vertical="top"/>
    </xf>
    <xf numFmtId="0" fontId="110" fillId="2" borderId="1" xfId="3" applyFont="1" applyFill="1" applyBorder="1" applyAlignment="1">
      <alignment vertical="top"/>
    </xf>
    <xf numFmtId="0" fontId="113" fillId="2" borderId="0" xfId="3" applyFont="1" applyFill="1">
      <alignment vertical="center"/>
    </xf>
    <xf numFmtId="0" fontId="93" fillId="0" borderId="0" xfId="4" applyFont="1">
      <alignment vertical="center"/>
    </xf>
    <xf numFmtId="0" fontId="126" fillId="2" borderId="0" xfId="4" applyFont="1" applyFill="1">
      <alignment vertical="center"/>
    </xf>
    <xf numFmtId="0" fontId="126" fillId="0" borderId="0" xfId="4" applyFont="1">
      <alignment vertical="center"/>
    </xf>
    <xf numFmtId="0" fontId="127" fillId="2" borderId="0" xfId="4" applyFont="1" applyFill="1">
      <alignment vertical="center"/>
    </xf>
    <xf numFmtId="0" fontId="127" fillId="3" borderId="0" xfId="4" applyFont="1" applyFill="1">
      <alignment vertical="center"/>
    </xf>
    <xf numFmtId="0" fontId="79" fillId="3" borderId="0" xfId="4" applyFont="1" applyFill="1">
      <alignment vertical="center"/>
    </xf>
    <xf numFmtId="0" fontId="129" fillId="2" borderId="0" xfId="4" applyFont="1" applyFill="1">
      <alignment vertical="center"/>
    </xf>
    <xf numFmtId="0" fontId="79" fillId="2" borderId="0" xfId="4" applyFont="1" applyFill="1">
      <alignment vertical="center"/>
    </xf>
    <xf numFmtId="0" fontId="118" fillId="2" borderId="0" xfId="4" applyFont="1" applyFill="1">
      <alignment vertical="center"/>
    </xf>
    <xf numFmtId="0" fontId="118" fillId="5" borderId="0" xfId="4" applyFont="1" applyFill="1">
      <alignment vertical="center"/>
    </xf>
    <xf numFmtId="0" fontId="131" fillId="2" borderId="0" xfId="4" applyFont="1" applyFill="1">
      <alignment vertical="center"/>
    </xf>
    <xf numFmtId="0" fontId="62" fillId="2" borderId="1" xfId="4" applyFont="1" applyFill="1" applyBorder="1" applyAlignment="1">
      <alignment vertical="center" shrinkToFit="1"/>
    </xf>
    <xf numFmtId="0" fontId="109" fillId="2" borderId="0" xfId="4" applyFont="1" applyFill="1">
      <alignment vertical="center"/>
    </xf>
    <xf numFmtId="0" fontId="62" fillId="2" borderId="0" xfId="4" applyFont="1" applyFill="1" applyAlignment="1">
      <alignment vertical="center" shrinkToFit="1"/>
    </xf>
    <xf numFmtId="0" fontId="84" fillId="2" borderId="2" xfId="4" applyFont="1" applyFill="1" applyBorder="1">
      <alignment vertical="center"/>
    </xf>
    <xf numFmtId="0" fontId="118" fillId="2" borderId="9" xfId="4" applyFont="1" applyFill="1" applyBorder="1">
      <alignment vertical="center"/>
    </xf>
    <xf numFmtId="0" fontId="84" fillId="2" borderId="4" xfId="4" applyFont="1" applyFill="1" applyBorder="1">
      <alignment vertical="center"/>
    </xf>
    <xf numFmtId="0" fontId="131" fillId="2" borderId="2" xfId="4" applyFont="1" applyFill="1" applyBorder="1">
      <alignment vertical="center"/>
    </xf>
    <xf numFmtId="0" fontId="131" fillId="2" borderId="9" xfId="4" applyFont="1" applyFill="1" applyBorder="1">
      <alignment vertical="center"/>
    </xf>
    <xf numFmtId="0" fontId="84" fillId="2" borderId="3" xfId="4" applyFont="1" applyFill="1" applyBorder="1">
      <alignment vertical="center"/>
    </xf>
    <xf numFmtId="0" fontId="131" fillId="2" borderId="3" xfId="4" applyFont="1" applyFill="1" applyBorder="1">
      <alignment vertical="center"/>
    </xf>
    <xf numFmtId="0" fontId="132" fillId="2" borderId="0" xfId="4" applyFont="1" applyFill="1">
      <alignment vertical="center"/>
    </xf>
    <xf numFmtId="0" fontId="70" fillId="2" borderId="0" xfId="4" applyFont="1" applyFill="1">
      <alignment vertical="center"/>
    </xf>
    <xf numFmtId="0" fontId="136" fillId="2" borderId="0" xfId="4" applyFont="1" applyFill="1" applyAlignment="1">
      <alignment vertical="center" shrinkToFit="1"/>
    </xf>
    <xf numFmtId="0" fontId="131" fillId="2" borderId="3" xfId="4" applyFont="1" applyFill="1" applyBorder="1" applyAlignment="1">
      <alignment horizontal="center" vertical="center" shrinkToFit="1"/>
    </xf>
    <xf numFmtId="0" fontId="0" fillId="2" borderId="3" xfId="0" applyFill="1" applyBorder="1" applyAlignment="1">
      <alignment horizontal="center" vertical="center" shrinkToFit="1"/>
    </xf>
    <xf numFmtId="0" fontId="118" fillId="2" borderId="1" xfId="4" applyFont="1" applyFill="1" applyBorder="1">
      <alignment vertical="center"/>
    </xf>
    <xf numFmtId="0" fontId="109" fillId="2" borderId="1" xfId="4" applyFont="1" applyFill="1" applyBorder="1" applyAlignment="1">
      <alignment horizontal="left" vertical="center"/>
    </xf>
    <xf numFmtId="0" fontId="127" fillId="2" borderId="3" xfId="4" applyFont="1" applyFill="1" applyBorder="1" applyAlignment="1">
      <alignment horizontal="center" vertical="center" shrinkToFit="1"/>
    </xf>
    <xf numFmtId="0" fontId="131" fillId="2" borderId="1" xfId="4" applyFont="1" applyFill="1" applyBorder="1">
      <alignment vertical="center"/>
    </xf>
    <xf numFmtId="0" fontId="20" fillId="2" borderId="6" xfId="4" applyFont="1" applyFill="1" applyBorder="1" applyAlignment="1">
      <alignment vertical="center" shrinkToFit="1"/>
    </xf>
    <xf numFmtId="0" fontId="133" fillId="2" borderId="10" xfId="4" applyFont="1" applyFill="1" applyBorder="1" applyAlignment="1">
      <alignment vertical="top" shrinkToFit="1"/>
    </xf>
    <xf numFmtId="0" fontId="70" fillId="2" borderId="31" xfId="4" applyFont="1" applyFill="1" applyBorder="1">
      <alignment vertical="center"/>
    </xf>
    <xf numFmtId="14" fontId="35" fillId="2" borderId="3" xfId="0" applyNumberFormat="1" applyFont="1" applyFill="1" applyBorder="1" applyAlignment="1">
      <alignment horizontal="center" vertical="center" shrinkToFit="1"/>
    </xf>
    <xf numFmtId="0" fontId="60" fillId="2" borderId="1" xfId="4" applyFont="1" applyFill="1" applyBorder="1" applyAlignment="1">
      <alignment horizontal="left" vertical="center"/>
    </xf>
    <xf numFmtId="0" fontId="127" fillId="2" borderId="1" xfId="4" applyFont="1" applyFill="1" applyBorder="1" applyAlignment="1">
      <alignment horizontal="left" vertical="center"/>
    </xf>
    <xf numFmtId="0" fontId="144" fillId="2" borderId="0" xfId="4" applyFont="1" applyFill="1" applyAlignment="1">
      <alignment horizontal="left" vertical="center"/>
    </xf>
    <xf numFmtId="0" fontId="70" fillId="2" borderId="0" xfId="4" applyFont="1" applyFill="1" applyAlignment="1">
      <alignment horizontal="left" vertical="center"/>
    </xf>
    <xf numFmtId="0" fontId="84" fillId="2" borderId="0" xfId="4" applyFont="1" applyFill="1" applyAlignment="1">
      <alignment horizontal="left" vertical="center"/>
    </xf>
    <xf numFmtId="0" fontId="127" fillId="2" borderId="1" xfId="4" applyFont="1" applyFill="1" applyBorder="1">
      <alignment vertical="center"/>
    </xf>
    <xf numFmtId="0" fontId="20" fillId="2" borderId="3" xfId="4" applyFont="1" applyFill="1" applyBorder="1">
      <alignment vertical="center"/>
    </xf>
    <xf numFmtId="0" fontId="67" fillId="2" borderId="6" xfId="4" applyFont="1" applyFill="1" applyBorder="1">
      <alignment vertical="center"/>
    </xf>
    <xf numFmtId="0" fontId="131" fillId="2" borderId="0" xfId="4" applyFont="1" applyFill="1" applyAlignment="1">
      <alignment horizontal="left" vertical="center"/>
    </xf>
    <xf numFmtId="0" fontId="145" fillId="2" borderId="1" xfId="4" applyFont="1" applyFill="1" applyBorder="1">
      <alignment vertical="center"/>
    </xf>
    <xf numFmtId="0" fontId="123" fillId="2" borderId="6" xfId="4" applyFont="1" applyFill="1" applyBorder="1" applyAlignment="1">
      <alignment vertical="center" shrinkToFit="1"/>
    </xf>
    <xf numFmtId="0" fontId="123" fillId="2" borderId="10" xfId="4" applyFont="1" applyFill="1" applyBorder="1" applyAlignment="1">
      <alignment vertical="center" shrinkToFit="1"/>
    </xf>
    <xf numFmtId="0" fontId="118" fillId="0" borderId="0" xfId="4" applyFont="1">
      <alignment vertical="center"/>
    </xf>
    <xf numFmtId="0" fontId="131" fillId="0" borderId="0" xfId="4" applyFont="1">
      <alignment vertical="center"/>
    </xf>
    <xf numFmtId="0" fontId="112" fillId="3" borderId="0" xfId="4" applyFont="1" applyFill="1" applyAlignment="1" applyProtection="1">
      <alignment shrinkToFit="1"/>
      <protection locked="0"/>
    </xf>
    <xf numFmtId="0" fontId="147" fillId="0" borderId="0" xfId="0" applyFont="1" applyAlignment="1">
      <alignment horizontal="left" vertical="center"/>
    </xf>
    <xf numFmtId="0" fontId="93" fillId="2" borderId="0" xfId="4" applyFont="1" applyFill="1">
      <alignment vertical="center"/>
    </xf>
    <xf numFmtId="0" fontId="148" fillId="2" borderId="0" xfId="4" applyFont="1" applyFill="1">
      <alignment vertical="center"/>
    </xf>
    <xf numFmtId="0" fontId="148" fillId="2" borderId="0" xfId="4" applyFont="1" applyFill="1" applyAlignment="1">
      <alignment horizontal="left" vertical="center"/>
    </xf>
    <xf numFmtId="0" fontId="75" fillId="2" borderId="0" xfId="4" applyFont="1" applyFill="1">
      <alignment vertical="center"/>
    </xf>
    <xf numFmtId="0" fontId="61" fillId="2" borderId="0" xfId="4" applyFont="1" applyFill="1">
      <alignment vertical="center"/>
    </xf>
    <xf numFmtId="0" fontId="67" fillId="2" borderId="0" xfId="4" applyFont="1" applyFill="1">
      <alignment vertical="center"/>
    </xf>
    <xf numFmtId="0" fontId="149" fillId="2" borderId="0" xfId="4" applyFont="1" applyFill="1" applyAlignment="1">
      <alignment horizontal="center" vertical="center"/>
    </xf>
    <xf numFmtId="0" fontId="84" fillId="2" borderId="0" xfId="4" applyFont="1" applyFill="1" applyAlignment="1">
      <alignment horizontal="center" vertical="center"/>
    </xf>
    <xf numFmtId="0" fontId="151" fillId="2" borderId="0" xfId="4" applyFont="1" applyFill="1" applyAlignment="1">
      <alignment horizontal="center" vertical="center"/>
    </xf>
    <xf numFmtId="0" fontId="61" fillId="2" borderId="0" xfId="4" applyFont="1" applyFill="1" applyAlignment="1">
      <alignment horizontal="left" vertical="center"/>
    </xf>
    <xf numFmtId="0" fontId="133" fillId="2" borderId="0" xfId="4" applyFont="1" applyFill="1" applyAlignment="1">
      <alignment horizontal="center" vertical="center"/>
    </xf>
    <xf numFmtId="0" fontId="131" fillId="2" borderId="0" xfId="4" applyFont="1" applyFill="1" applyAlignment="1">
      <alignment horizontal="center" vertical="center"/>
    </xf>
    <xf numFmtId="0" fontId="126" fillId="2" borderId="0" xfId="4" applyFont="1" applyFill="1" applyAlignment="1">
      <alignment horizontal="left" vertical="center"/>
    </xf>
    <xf numFmtId="0" fontId="70" fillId="2" borderId="0" xfId="4" applyFont="1" applyFill="1" applyAlignment="1">
      <alignment horizontal="center" vertical="center"/>
    </xf>
    <xf numFmtId="0" fontId="102" fillId="2" borderId="0" xfId="3" applyFont="1" applyFill="1" applyAlignment="1">
      <alignment horizontal="center" vertical="center" shrinkToFit="1"/>
    </xf>
    <xf numFmtId="0" fontId="57" fillId="0" borderId="0" xfId="3" applyFont="1">
      <alignment vertical="center"/>
    </xf>
    <xf numFmtId="0" fontId="90" fillId="0" borderId="0" xfId="3" applyFont="1">
      <alignment vertical="center"/>
    </xf>
    <xf numFmtId="0" fontId="152" fillId="2" borderId="0" xfId="6" applyFill="1" applyAlignment="1">
      <alignment horizontal="left" vertical="top"/>
    </xf>
    <xf numFmtId="0" fontId="153" fillId="2" borderId="0" xfId="6" applyFont="1" applyFill="1" applyAlignment="1">
      <alignment horizontal="left" vertical="top"/>
    </xf>
    <xf numFmtId="0" fontId="154" fillId="2" borderId="0" xfId="6" applyFont="1" applyFill="1" applyAlignment="1">
      <alignment horizontal="left" vertical="top"/>
    </xf>
    <xf numFmtId="0" fontId="156" fillId="2" borderId="0" xfId="6" applyFont="1" applyFill="1" applyAlignment="1">
      <alignment horizontal="left" vertical="top"/>
    </xf>
    <xf numFmtId="0" fontId="157" fillId="2" borderId="0" xfId="6" applyFont="1" applyFill="1" applyAlignment="1">
      <alignment horizontal="left" vertical="top"/>
    </xf>
    <xf numFmtId="0" fontId="158" fillId="2" borderId="0" xfId="6" applyFont="1" applyFill="1" applyAlignment="1">
      <alignment horizontal="right" vertical="top"/>
    </xf>
    <xf numFmtId="0" fontId="159" fillId="2" borderId="0" xfId="6" applyFont="1" applyFill="1" applyAlignment="1">
      <alignment horizontal="left" vertical="center"/>
    </xf>
    <xf numFmtId="0" fontId="160" fillId="2" borderId="0" xfId="6" applyFont="1" applyFill="1" applyAlignment="1">
      <alignment horizontal="center" vertical="center"/>
    </xf>
    <xf numFmtId="0" fontId="161" fillId="2" borderId="0" xfId="6" applyFont="1" applyFill="1" applyAlignment="1">
      <alignment horizontal="center" vertical="top"/>
    </xf>
    <xf numFmtId="0" fontId="159" fillId="2" borderId="0" xfId="6" applyFont="1" applyFill="1" applyAlignment="1">
      <alignment horizontal="left" vertical="center" shrinkToFit="1"/>
    </xf>
    <xf numFmtId="0" fontId="38" fillId="2" borderId="0" xfId="6" applyFont="1" applyFill="1" applyAlignment="1">
      <alignment horizontal="left" vertical="top"/>
    </xf>
    <xf numFmtId="0" fontId="165" fillId="2" borderId="0" xfId="6" applyFont="1" applyFill="1" applyAlignment="1">
      <alignment horizontal="center" vertical="center"/>
    </xf>
    <xf numFmtId="0" fontId="166" fillId="2" borderId="0" xfId="6" applyFont="1" applyFill="1" applyAlignment="1">
      <alignment horizontal="center" vertical="center"/>
    </xf>
    <xf numFmtId="0" fontId="169" fillId="2" borderId="0" xfId="6" applyFont="1" applyFill="1" applyAlignment="1">
      <alignment horizontal="center" vertical="top"/>
    </xf>
    <xf numFmtId="0" fontId="171" fillId="2" borderId="0" xfId="6" applyFont="1" applyFill="1" applyAlignment="1">
      <alignment horizontal="center" vertical="center"/>
    </xf>
    <xf numFmtId="0" fontId="172" fillId="2" borderId="0" xfId="6" applyFont="1" applyFill="1" applyAlignment="1">
      <alignment horizontal="center" vertical="center"/>
    </xf>
    <xf numFmtId="0" fontId="173" fillId="2" borderId="0" xfId="6" applyFont="1" applyFill="1" applyAlignment="1">
      <alignment horizontal="center" vertical="center"/>
    </xf>
    <xf numFmtId="0" fontId="173" fillId="2" borderId="0" xfId="6" applyFont="1" applyFill="1" applyAlignment="1">
      <alignment horizontal="center" vertical="top"/>
    </xf>
    <xf numFmtId="0" fontId="174" fillId="2" borderId="0" xfId="6" applyFont="1" applyFill="1"/>
    <xf numFmtId="0" fontId="175" fillId="2" borderId="0" xfId="6" applyFont="1" applyFill="1"/>
    <xf numFmtId="0" fontId="174" fillId="2" borderId="0" xfId="6" applyFont="1" applyFill="1" applyAlignment="1">
      <alignment vertical="top"/>
    </xf>
    <xf numFmtId="0" fontId="175" fillId="2" borderId="0" xfId="6" applyFont="1" applyFill="1" applyAlignment="1">
      <alignment vertical="top"/>
    </xf>
    <xf numFmtId="0" fontId="176" fillId="2" borderId="0" xfId="6" applyFont="1" applyFill="1" applyAlignment="1">
      <alignment horizontal="center"/>
    </xf>
    <xf numFmtId="0" fontId="177" fillId="2" borderId="0" xfId="6" applyFont="1" applyFill="1" applyAlignment="1">
      <alignment horizontal="center" vertical="top"/>
    </xf>
    <xf numFmtId="0" fontId="178" fillId="2" borderId="0" xfId="6" applyFont="1" applyFill="1" applyAlignment="1">
      <alignment horizontal="left" vertical="top"/>
    </xf>
    <xf numFmtId="0" fontId="179" fillId="0" borderId="0" xfId="5" applyFont="1"/>
    <xf numFmtId="0" fontId="78" fillId="3" borderId="0" xfId="5" applyFont="1" applyFill="1"/>
    <xf numFmtId="0" fontId="180" fillId="0" borderId="0" xfId="5"/>
    <xf numFmtId="14" fontId="180" fillId="8" borderId="0" xfId="5" applyNumberFormat="1" applyFill="1"/>
    <xf numFmtId="0" fontId="180" fillId="0" borderId="7" xfId="5" applyBorder="1"/>
    <xf numFmtId="0" fontId="180" fillId="9" borderId="0" xfId="5" applyFill="1" applyAlignment="1">
      <alignment vertical="center"/>
    </xf>
    <xf numFmtId="0" fontId="180" fillId="9" borderId="0" xfId="5" applyFill="1"/>
    <xf numFmtId="0" fontId="180" fillId="10" borderId="0" xfId="5" applyFill="1"/>
    <xf numFmtId="0" fontId="179" fillId="11" borderId="0" xfId="5" applyFont="1" applyFill="1"/>
    <xf numFmtId="0" fontId="179" fillId="8" borderId="0" xfId="5" applyFont="1" applyFill="1"/>
    <xf numFmtId="0" fontId="179" fillId="11" borderId="7" xfId="5" applyFont="1" applyFill="1" applyBorder="1"/>
    <xf numFmtId="0" fontId="179" fillId="9" borderId="0" xfId="5" applyFont="1" applyFill="1" applyAlignment="1">
      <alignment horizontal="center"/>
    </xf>
    <xf numFmtId="0" fontId="179" fillId="12" borderId="0" xfId="5" applyFont="1" applyFill="1"/>
    <xf numFmtId="14" fontId="78" fillId="3" borderId="0" xfId="5" applyNumberFormat="1" applyFont="1" applyFill="1"/>
    <xf numFmtId="0" fontId="78" fillId="3" borderId="7" xfId="5" applyFont="1" applyFill="1" applyBorder="1"/>
    <xf numFmtId="0" fontId="78" fillId="3" borderId="0" xfId="5" applyFont="1" applyFill="1" applyAlignment="1">
      <alignment vertical="center"/>
    </xf>
    <xf numFmtId="0" fontId="179" fillId="9" borderId="0" xfId="5" applyFont="1" applyFill="1"/>
    <xf numFmtId="0" fontId="78" fillId="3" borderId="0" xfId="5" applyFont="1" applyFill="1" applyAlignment="1">
      <alignment horizontal="left"/>
    </xf>
    <xf numFmtId="0" fontId="181" fillId="12" borderId="0" xfId="5" applyFont="1" applyFill="1"/>
    <xf numFmtId="0" fontId="179" fillId="10" borderId="0" xfId="5" applyFont="1" applyFill="1"/>
    <xf numFmtId="14" fontId="78" fillId="3" borderId="0" xfId="5" applyNumberFormat="1" applyFont="1" applyFill="1" applyAlignment="1">
      <alignment horizontal="left"/>
    </xf>
    <xf numFmtId="55" fontId="78" fillId="3" borderId="0" xfId="5" applyNumberFormat="1" applyFont="1" applyFill="1"/>
    <xf numFmtId="0" fontId="180" fillId="12" borderId="0" xfId="5" applyFill="1"/>
    <xf numFmtId="0" fontId="78" fillId="9" borderId="0" xfId="5" applyFont="1" applyFill="1"/>
    <xf numFmtId="14" fontId="78" fillId="9" borderId="0" xfId="5" applyNumberFormat="1" applyFont="1" applyFill="1"/>
    <xf numFmtId="0" fontId="180" fillId="13" borderId="0" xfId="5" applyFill="1"/>
    <xf numFmtId="38" fontId="78" fillId="9" borderId="0" xfId="1" applyFont="1" applyFill="1" applyAlignment="1"/>
    <xf numFmtId="0" fontId="78" fillId="9" borderId="0" xfId="5" applyFont="1" applyFill="1" applyAlignment="1">
      <alignment horizontal="center" vertical="center"/>
    </xf>
    <xf numFmtId="38" fontId="180" fillId="0" borderId="0" xfId="1" applyFont="1" applyFill="1" applyAlignment="1"/>
    <xf numFmtId="0" fontId="107" fillId="2" borderId="0" xfId="3" quotePrefix="1" applyFont="1" applyFill="1">
      <alignment vertical="center"/>
    </xf>
    <xf numFmtId="0" fontId="31" fillId="2" borderId="0" xfId="3" quotePrefix="1" applyFont="1" applyFill="1">
      <alignment vertical="center"/>
    </xf>
    <xf numFmtId="0" fontId="57" fillId="2" borderId="0" xfId="3" quotePrefix="1" applyFont="1" applyFill="1">
      <alignment vertical="center"/>
    </xf>
    <xf numFmtId="0" fontId="84" fillId="2" borderId="0" xfId="3" quotePrefix="1" applyFont="1" applyFill="1">
      <alignment vertical="center"/>
    </xf>
    <xf numFmtId="0" fontId="179" fillId="12" borderId="0" xfId="0" applyFont="1" applyFill="1"/>
    <xf numFmtId="0" fontId="179" fillId="0" borderId="0" xfId="0" applyFont="1"/>
    <xf numFmtId="179" fontId="179" fillId="0" borderId="0" xfId="0" applyNumberFormat="1" applyFont="1" applyAlignment="1">
      <alignment horizontal="left"/>
    </xf>
    <xf numFmtId="0" fontId="85" fillId="0" borderId="0" xfId="7" applyFont="1" applyAlignment="1">
      <alignment horizontal="center" vertical="center"/>
    </xf>
    <xf numFmtId="0" fontId="144" fillId="0" borderId="0" xfId="7" applyFont="1" applyAlignment="1">
      <alignment horizontal="center" vertical="center"/>
    </xf>
    <xf numFmtId="0" fontId="211" fillId="0" borderId="0" xfId="4" applyFont="1">
      <alignment vertical="center"/>
    </xf>
    <xf numFmtId="0" fontId="212" fillId="0" borderId="0" xfId="4" applyFont="1">
      <alignment vertical="center"/>
    </xf>
    <xf numFmtId="0" fontId="95" fillId="2" borderId="0" xfId="4" applyFont="1" applyFill="1" applyAlignment="1">
      <alignment horizontal="center" vertical="center"/>
    </xf>
    <xf numFmtId="0" fontId="122" fillId="2" borderId="0" xfId="3" applyFont="1" applyFill="1" applyAlignment="1">
      <alignment vertical="top"/>
    </xf>
    <xf numFmtId="0" fontId="143" fillId="2" borderId="1" xfId="3" applyFont="1" applyFill="1" applyBorder="1" applyAlignment="1">
      <alignment vertical="top"/>
    </xf>
    <xf numFmtId="0" fontId="194" fillId="2" borderId="0" xfId="3" applyFont="1" applyFill="1" applyAlignment="1">
      <alignment horizontal="left" vertical="top"/>
    </xf>
    <xf numFmtId="0" fontId="158" fillId="2" borderId="0" xfId="6" applyFont="1" applyFill="1" applyAlignment="1">
      <alignment horizontal="right" vertical="center"/>
    </xf>
    <xf numFmtId="0" fontId="162" fillId="3" borderId="0" xfId="6" applyFont="1" applyFill="1" applyAlignment="1" applyProtection="1">
      <alignment shrinkToFit="1"/>
      <protection locked="0"/>
    </xf>
    <xf numFmtId="0" fontId="4" fillId="0" borderId="1" xfId="6" applyFont="1" applyBorder="1" applyAlignment="1">
      <alignment vertical="center" shrinkToFit="1"/>
    </xf>
    <xf numFmtId="0" fontId="38" fillId="2" borderId="0" xfId="6" applyFont="1" applyFill="1" applyAlignment="1" applyProtection="1">
      <alignment horizontal="right" shrinkToFit="1"/>
      <protection locked="0"/>
    </xf>
    <xf numFmtId="0" fontId="179" fillId="15" borderId="0" xfId="0" applyFont="1" applyFill="1"/>
    <xf numFmtId="0" fontId="67" fillId="0" borderId="0" xfId="7" applyFont="1" applyProtection="1">
      <alignment vertical="center"/>
      <protection locked="0"/>
    </xf>
    <xf numFmtId="182" fontId="78" fillId="9" borderId="0" xfId="5" applyNumberFormat="1" applyFont="1" applyFill="1"/>
    <xf numFmtId="0" fontId="217" fillId="2" borderId="0" xfId="6" applyFont="1" applyFill="1" applyAlignment="1">
      <alignment horizontal="left" vertical="top"/>
    </xf>
    <xf numFmtId="0" fontId="218" fillId="2" borderId="0" xfId="6" applyFont="1" applyFill="1" applyAlignment="1">
      <alignment horizontal="left" vertical="top"/>
    </xf>
    <xf numFmtId="0" fontId="126" fillId="0" borderId="0" xfId="3" applyFont="1">
      <alignment vertical="center"/>
    </xf>
    <xf numFmtId="31" fontId="113" fillId="2" borderId="0" xfId="3" applyNumberFormat="1" applyFont="1" applyFill="1">
      <alignment vertical="center"/>
    </xf>
    <xf numFmtId="31" fontId="144" fillId="2" borderId="0" xfId="3" applyNumberFormat="1" applyFont="1" applyFill="1">
      <alignment vertical="center"/>
    </xf>
    <xf numFmtId="0" fontId="144" fillId="0" borderId="0" xfId="3" applyFont="1">
      <alignment vertical="center"/>
    </xf>
    <xf numFmtId="0" fontId="227" fillId="0" borderId="4" xfId="7" applyFont="1" applyBorder="1">
      <alignment vertical="center"/>
    </xf>
    <xf numFmtId="0" fontId="144" fillId="0" borderId="0" xfId="7" applyFont="1" applyAlignment="1" applyProtection="1">
      <alignment horizontal="center" vertical="center"/>
      <protection locked="0"/>
    </xf>
    <xf numFmtId="0" fontId="52" fillId="0" borderId="0" xfId="7" applyFont="1" applyAlignment="1">
      <alignment horizontal="center" vertical="center"/>
    </xf>
    <xf numFmtId="0" fontId="61" fillId="2" borderId="0" xfId="3" applyFont="1" applyFill="1" applyAlignment="1">
      <alignment horizontal="center" vertical="center" shrinkToFit="1"/>
    </xf>
    <xf numFmtId="0" fontId="113" fillId="2" borderId="0" xfId="3" applyFont="1" applyFill="1" applyAlignment="1">
      <alignment horizontal="right" vertical="center"/>
    </xf>
    <xf numFmtId="0" fontId="125" fillId="2" borderId="0" xfId="3" applyFont="1" applyFill="1" applyAlignment="1">
      <alignment horizontal="center" vertical="center"/>
    </xf>
    <xf numFmtId="0" fontId="104" fillId="2" borderId="0" xfId="3" applyFont="1" applyFill="1" applyAlignment="1">
      <alignment horizontal="center" vertical="center" shrinkToFit="1"/>
    </xf>
    <xf numFmtId="0" fontId="118" fillId="2" borderId="0" xfId="3" applyFont="1" applyFill="1" applyAlignment="1">
      <alignment horizontal="right" vertical="center"/>
    </xf>
    <xf numFmtId="0" fontId="103" fillId="2" borderId="0" xfId="3" applyFont="1" applyFill="1" applyAlignment="1">
      <alignment horizontal="center" vertical="center"/>
    </xf>
    <xf numFmtId="0" fontId="16" fillId="0" borderId="0" xfId="7" applyAlignment="1"/>
    <xf numFmtId="0" fontId="15" fillId="0" borderId="0" xfId="7" applyFont="1" applyAlignment="1">
      <alignment vertical="center" wrapText="1"/>
    </xf>
    <xf numFmtId="0" fontId="231" fillId="0" borderId="0" xfId="7" applyFont="1">
      <alignment vertical="center"/>
    </xf>
    <xf numFmtId="0" fontId="231" fillId="0" borderId="0" xfId="7" applyFont="1" applyAlignment="1" applyProtection="1">
      <alignment horizontal="center" vertical="center"/>
      <protection locked="0"/>
    </xf>
    <xf numFmtId="0" fontId="231" fillId="0" borderId="0" xfId="7" applyFont="1" applyAlignment="1">
      <alignment horizontal="left" vertical="center"/>
    </xf>
    <xf numFmtId="0" fontId="232" fillId="0" borderId="0" xfId="7" applyFont="1">
      <alignment vertical="center"/>
    </xf>
    <xf numFmtId="0" fontId="231" fillId="0" borderId="7" xfId="7" applyFont="1" applyBorder="1" applyAlignment="1">
      <alignment horizontal="left" vertical="center"/>
    </xf>
    <xf numFmtId="0" fontId="233" fillId="0" borderId="0" xfId="7" applyFont="1">
      <alignment vertical="center"/>
    </xf>
    <xf numFmtId="0" fontId="233" fillId="0" borderId="7" xfId="7" applyFont="1" applyBorder="1" applyAlignment="1">
      <alignment horizontal="left" vertical="center"/>
    </xf>
    <xf numFmtId="0" fontId="12" fillId="0" borderId="10" xfId="7" applyFont="1" applyBorder="1">
      <alignment vertical="center"/>
    </xf>
    <xf numFmtId="0" fontId="12" fillId="0" borderId="2" xfId="10" applyFont="1" applyBorder="1">
      <alignment vertical="center"/>
    </xf>
    <xf numFmtId="0" fontId="12" fillId="0" borderId="3" xfId="10" applyFont="1" applyBorder="1">
      <alignment vertical="center"/>
    </xf>
    <xf numFmtId="0" fontId="42" fillId="0" borderId="3" xfId="10" applyFont="1" applyBorder="1">
      <alignment vertical="center"/>
    </xf>
    <xf numFmtId="0" fontId="12" fillId="0" borderId="6" xfId="10" applyFont="1" applyBorder="1">
      <alignment vertical="center"/>
    </xf>
    <xf numFmtId="0" fontId="12" fillId="0" borderId="0" xfId="10" applyFont="1">
      <alignment vertical="center"/>
    </xf>
    <xf numFmtId="0" fontId="234" fillId="0" borderId="4" xfId="10" applyFont="1" applyBorder="1">
      <alignment vertical="center"/>
    </xf>
    <xf numFmtId="0" fontId="234" fillId="0" borderId="0" xfId="10" applyFont="1">
      <alignment vertical="center"/>
    </xf>
    <xf numFmtId="0" fontId="14" fillId="0" borderId="0" xfId="10" applyFont="1">
      <alignment vertical="center"/>
    </xf>
    <xf numFmtId="0" fontId="12" fillId="0" borderId="7" xfId="10" applyFont="1" applyBorder="1">
      <alignment vertical="center"/>
    </xf>
    <xf numFmtId="0" fontId="12" fillId="0" borderId="4" xfId="10" applyFont="1" applyBorder="1">
      <alignment vertical="center"/>
    </xf>
    <xf numFmtId="0" fontId="42" fillId="0" borderId="0" xfId="10" applyFont="1">
      <alignment vertical="center"/>
    </xf>
    <xf numFmtId="0" fontId="12" fillId="11" borderId="0" xfId="10" applyFont="1" applyFill="1">
      <alignment vertical="center"/>
    </xf>
    <xf numFmtId="0" fontId="12" fillId="11" borderId="0" xfId="10" applyFont="1" applyFill="1" applyAlignment="1" applyProtection="1">
      <alignment horizontal="center" vertical="center"/>
      <protection locked="0"/>
    </xf>
    <xf numFmtId="0" fontId="12" fillId="16" borderId="4" xfId="10" applyFont="1" applyFill="1" applyBorder="1">
      <alignment vertical="center"/>
    </xf>
    <xf numFmtId="0" fontId="12" fillId="16" borderId="0" xfId="10" applyFont="1" applyFill="1">
      <alignment vertical="center"/>
    </xf>
    <xf numFmtId="0" fontId="42" fillId="16" borderId="0" xfId="10" applyFont="1" applyFill="1" applyAlignment="1">
      <alignment vertical="center" shrinkToFit="1"/>
    </xf>
    <xf numFmtId="0" fontId="42" fillId="0" borderId="0" xfId="10" applyFont="1" applyAlignment="1">
      <alignment vertical="center" shrinkToFit="1"/>
    </xf>
    <xf numFmtId="0" fontId="42" fillId="0" borderId="7" xfId="10" applyFont="1" applyBorder="1" applyAlignment="1">
      <alignment vertical="center" shrinkToFit="1"/>
    </xf>
    <xf numFmtId="0" fontId="46" fillId="0" borderId="4" xfId="10" applyFont="1" applyBorder="1">
      <alignment vertical="center"/>
    </xf>
    <xf numFmtId="0" fontId="10" fillId="0" borderId="7" xfId="10" applyFont="1" applyBorder="1" applyAlignment="1">
      <alignment vertical="center" shrinkToFit="1"/>
    </xf>
    <xf numFmtId="0" fontId="10" fillId="0" borderId="0" xfId="10" applyFont="1" applyAlignment="1">
      <alignment vertical="center" shrinkToFit="1"/>
    </xf>
    <xf numFmtId="0" fontId="46" fillId="0" borderId="0" xfId="10" applyFont="1">
      <alignment vertical="center"/>
    </xf>
    <xf numFmtId="0" fontId="42" fillId="0" borderId="0" xfId="10" applyFont="1" applyAlignment="1">
      <alignment horizontal="left" vertical="center" shrinkToFit="1"/>
    </xf>
    <xf numFmtId="0" fontId="3" fillId="16" borderId="0" xfId="10" applyFont="1" applyFill="1" applyAlignment="1" applyProtection="1">
      <alignment horizontal="center" vertical="center"/>
      <protection locked="0"/>
    </xf>
    <xf numFmtId="0" fontId="3" fillId="16" borderId="0" xfId="10" applyFont="1" applyFill="1">
      <alignment vertical="center"/>
    </xf>
    <xf numFmtId="0" fontId="3" fillId="16" borderId="0" xfId="10" applyFont="1" applyFill="1" applyAlignment="1">
      <alignment vertical="center" shrinkToFit="1"/>
    </xf>
    <xf numFmtId="0" fontId="237" fillId="16" borderId="0" xfId="10" applyFont="1" applyFill="1">
      <alignment vertical="center"/>
    </xf>
    <xf numFmtId="0" fontId="12" fillId="16" borderId="0" xfId="10" applyFont="1" applyFill="1" applyAlignment="1">
      <alignment vertical="center" shrinkToFit="1"/>
    </xf>
    <xf numFmtId="0" fontId="12" fillId="0" borderId="0" xfId="10" applyFont="1" applyAlignment="1"/>
    <xf numFmtId="0" fontId="12" fillId="0" borderId="0" xfId="10" applyFont="1" applyAlignment="1">
      <alignment vertical="center" shrinkToFit="1"/>
    </xf>
    <xf numFmtId="0" fontId="12" fillId="0" borderId="0" xfId="10" applyFont="1" applyAlignment="1">
      <alignment horizontal="right"/>
    </xf>
    <xf numFmtId="0" fontId="12" fillId="0" borderId="0" xfId="10" applyFont="1" applyAlignment="1" applyProtection="1">
      <alignment horizontal="center" vertical="center"/>
      <protection locked="0"/>
    </xf>
    <xf numFmtId="0" fontId="10" fillId="0" borderId="0" xfId="10" applyFont="1">
      <alignment vertical="center"/>
    </xf>
    <xf numFmtId="0" fontId="42" fillId="0" borderId="0" xfId="10" applyFont="1" applyAlignment="1">
      <alignment horizontal="left" vertical="center"/>
    </xf>
    <xf numFmtId="0" fontId="238" fillId="0" borderId="0" xfId="10" applyFont="1" applyProtection="1">
      <alignment vertical="center"/>
      <protection locked="0"/>
    </xf>
    <xf numFmtId="0" fontId="12" fillId="16" borderId="4" xfId="10" applyFont="1" applyFill="1" applyBorder="1" applyAlignment="1"/>
    <xf numFmtId="0" fontId="3" fillId="16" borderId="0" xfId="10" applyFont="1" applyFill="1" applyAlignment="1"/>
    <xf numFmtId="0" fontId="237" fillId="16" borderId="0" xfId="10" applyFont="1" applyFill="1" applyAlignment="1"/>
    <xf numFmtId="0" fontId="12" fillId="0" borderId="7" xfId="10" applyFont="1" applyBorder="1" applyAlignment="1"/>
    <xf numFmtId="0" fontId="12" fillId="0" borderId="4" xfId="10" applyFont="1" applyBorder="1" applyAlignment="1"/>
    <xf numFmtId="0" fontId="239" fillId="0" borderId="0" xfId="10" applyFont="1" applyAlignment="1"/>
    <xf numFmtId="0" fontId="46" fillId="0" borderId="4" xfId="10" applyFont="1" applyBorder="1" applyAlignment="1"/>
    <xf numFmtId="0" fontId="240" fillId="0" borderId="0" xfId="10" applyFont="1" applyAlignment="1"/>
    <xf numFmtId="0" fontId="46" fillId="0" borderId="7" xfId="10" applyFont="1" applyBorder="1" applyAlignment="1"/>
    <xf numFmtId="0" fontId="239" fillId="0" borderId="0" xfId="10" applyFont="1">
      <alignment vertical="center"/>
    </xf>
    <xf numFmtId="0" fontId="12" fillId="16" borderId="0" xfId="10" applyFont="1" applyFill="1" applyAlignment="1"/>
    <xf numFmtId="0" fontId="12" fillId="0" borderId="0" xfId="10" applyFont="1" applyAlignment="1" applyProtection="1">
      <alignment vertical="center" shrinkToFit="1"/>
      <protection locked="0"/>
    </xf>
    <xf numFmtId="0" fontId="12" fillId="0" borderId="0" xfId="10" applyFont="1" applyAlignment="1">
      <alignment horizontal="left" vertical="center"/>
    </xf>
    <xf numFmtId="0" fontId="12" fillId="0" borderId="0" xfId="10" applyFont="1" applyAlignment="1">
      <alignment horizontal="center"/>
    </xf>
    <xf numFmtId="0" fontId="12" fillId="0" borderId="0" xfId="10" applyFont="1" applyAlignment="1">
      <alignment horizontal="right" vertical="center" shrinkToFit="1"/>
    </xf>
    <xf numFmtId="0" fontId="10" fillId="0" borderId="1" xfId="10" applyFont="1" applyBorder="1">
      <alignment vertical="center"/>
    </xf>
    <xf numFmtId="0" fontId="12" fillId="0" borderId="1" xfId="10" applyFont="1" applyBorder="1">
      <alignment vertical="center"/>
    </xf>
    <xf numFmtId="0" fontId="42" fillId="0" borderId="1" xfId="10" applyFont="1" applyBorder="1" applyAlignment="1">
      <alignment horizontal="center" vertical="center"/>
    </xf>
    <xf numFmtId="0" fontId="42" fillId="0" borderId="1" xfId="10" applyFont="1" applyBorder="1">
      <alignment vertical="center"/>
    </xf>
    <xf numFmtId="0" fontId="10" fillId="0" borderId="0" xfId="10" applyFont="1" applyAlignment="1">
      <alignment horizontal="right" vertical="center"/>
    </xf>
    <xf numFmtId="0" fontId="239" fillId="0" borderId="4" xfId="10" applyFont="1" applyBorder="1" applyAlignment="1"/>
    <xf numFmtId="0" fontId="12" fillId="0" borderId="0" xfId="10" applyFont="1" applyAlignment="1" applyProtection="1">
      <protection locked="0"/>
    </xf>
    <xf numFmtId="0" fontId="12" fillId="0" borderId="0" xfId="10" applyFont="1" applyProtection="1">
      <alignment vertical="center"/>
      <protection locked="0"/>
    </xf>
    <xf numFmtId="0" fontId="12" fillId="0" borderId="0" xfId="10" applyFont="1" applyAlignment="1" applyProtection="1">
      <alignment horizontal="left" vertical="center"/>
      <protection locked="0"/>
    </xf>
    <xf numFmtId="0" fontId="10" fillId="0" borderId="0" xfId="10" applyFont="1" applyAlignment="1">
      <alignment horizontal="left" vertical="center"/>
    </xf>
    <xf numFmtId="0" fontId="42" fillId="0" borderId="0" xfId="10" applyFont="1" applyAlignment="1">
      <alignment horizontal="center" vertical="center"/>
    </xf>
    <xf numFmtId="0" fontId="12" fillId="0" borderId="0" xfId="10" applyFont="1" applyAlignment="1">
      <alignment horizontal="left" vertical="top"/>
    </xf>
    <xf numFmtId="0" fontId="12" fillId="0" borderId="4" xfId="10" applyFont="1" applyBorder="1" applyProtection="1">
      <alignment vertical="center"/>
      <protection locked="0"/>
    </xf>
    <xf numFmtId="0" fontId="12" fillId="0" borderId="7" xfId="10" applyFont="1" applyBorder="1" applyProtection="1">
      <alignment vertical="center"/>
      <protection locked="0"/>
    </xf>
    <xf numFmtId="0" fontId="3" fillId="16" borderId="0" xfId="10" applyFont="1" applyFill="1" applyProtection="1">
      <alignment vertical="center"/>
      <protection locked="0"/>
    </xf>
    <xf numFmtId="0" fontId="46" fillId="0" borderId="7" xfId="10" applyFont="1" applyBorder="1">
      <alignment vertical="center"/>
    </xf>
    <xf numFmtId="0" fontId="34" fillId="0" borderId="0" xfId="10" applyFont="1">
      <alignment vertical="center"/>
    </xf>
    <xf numFmtId="0" fontId="34" fillId="0" borderId="7" xfId="10" applyFont="1" applyBorder="1">
      <alignment vertical="center"/>
    </xf>
    <xf numFmtId="0" fontId="34" fillId="0" borderId="7" xfId="10" applyFont="1" applyBorder="1" applyAlignment="1">
      <alignment vertical="center" wrapText="1"/>
    </xf>
    <xf numFmtId="0" fontId="12" fillId="0" borderId="4" xfId="10" applyFont="1" applyBorder="1" applyAlignment="1">
      <alignment horizontal="left" vertical="center" wrapText="1"/>
    </xf>
    <xf numFmtId="0" fontId="12" fillId="0" borderId="0" xfId="10" applyFont="1" applyAlignment="1">
      <alignment horizontal="left" vertical="center" wrapText="1"/>
    </xf>
    <xf numFmtId="0" fontId="12" fillId="0" borderId="7" xfId="10" applyFont="1" applyBorder="1" applyAlignment="1">
      <alignment horizontal="left" vertical="center" wrapText="1"/>
    </xf>
    <xf numFmtId="0" fontId="46" fillId="0" borderId="9" xfId="10" applyFont="1" applyBorder="1">
      <alignment vertical="center"/>
    </xf>
    <xf numFmtId="0" fontId="46" fillId="0" borderId="1" xfId="10" applyFont="1" applyBorder="1" applyAlignment="1">
      <alignment vertical="center" wrapText="1"/>
    </xf>
    <xf numFmtId="0" fontId="46" fillId="0" borderId="10" xfId="10" applyFont="1" applyBorder="1" applyAlignment="1">
      <alignment vertical="center" wrapText="1"/>
    </xf>
    <xf numFmtId="0" fontId="12" fillId="0" borderId="1" xfId="10" applyFont="1" applyBorder="1" applyAlignment="1" applyProtection="1">
      <alignment vertical="center" shrinkToFit="1"/>
      <protection locked="0"/>
    </xf>
    <xf numFmtId="0" fontId="12" fillId="0" borderId="1" xfId="10" applyFont="1" applyBorder="1" applyAlignment="1"/>
    <xf numFmtId="0" fontId="11" fillId="0" borderId="0" xfId="9" applyFont="1" applyAlignment="1">
      <alignment vertical="center" shrinkToFit="1"/>
    </xf>
    <xf numFmtId="0" fontId="11" fillId="0" borderId="1" xfId="9" applyFont="1" applyBorder="1" applyAlignment="1">
      <alignment vertical="center" shrinkToFit="1"/>
    </xf>
    <xf numFmtId="0" fontId="246" fillId="0" borderId="0" xfId="11" applyAlignment="1">
      <alignment vertical="center"/>
    </xf>
    <xf numFmtId="0" fontId="247" fillId="0" borderId="0" xfId="11" applyFont="1" applyAlignment="1">
      <alignment vertical="center"/>
    </xf>
    <xf numFmtId="0" fontId="243" fillId="0" borderId="0" xfId="11" applyFont="1" applyAlignment="1">
      <alignment vertical="center"/>
    </xf>
    <xf numFmtId="0" fontId="249" fillId="0" borderId="0" xfId="11" applyFont="1" applyAlignment="1">
      <alignment vertical="center"/>
    </xf>
    <xf numFmtId="0" fontId="225" fillId="3" borderId="0" xfId="3" applyFont="1" applyFill="1" applyAlignment="1" applyProtection="1">
      <alignment horizontal="left" vertical="top" wrapText="1" shrinkToFit="1"/>
      <protection locked="0"/>
    </xf>
    <xf numFmtId="0" fontId="120" fillId="2" borderId="0" xfId="0" applyFont="1" applyFill="1" applyAlignment="1">
      <alignment horizontal="center" vertical="center" wrapText="1"/>
    </xf>
    <xf numFmtId="0" fontId="16" fillId="2" borderId="0" xfId="0" applyFont="1" applyFill="1" applyAlignment="1">
      <alignment horizontal="center" vertical="center" wrapText="1"/>
    </xf>
    <xf numFmtId="178" fontId="4" fillId="3" borderId="0" xfId="0" applyNumberFormat="1" applyFont="1" applyFill="1" applyAlignment="1">
      <alignment horizontal="center" vertical="center" shrinkToFit="1"/>
    </xf>
    <xf numFmtId="0" fontId="4" fillId="2" borderId="0" xfId="3" applyFont="1" applyFill="1" applyAlignment="1">
      <alignment horizontal="center" vertical="center" shrinkToFit="1"/>
    </xf>
    <xf numFmtId="0" fontId="4" fillId="3" borderId="0" xfId="3" applyFont="1" applyFill="1" applyAlignment="1">
      <alignment vertical="center" shrinkToFit="1"/>
    </xf>
    <xf numFmtId="0" fontId="104" fillId="2" borderId="0" xfId="4" applyFont="1" applyFill="1" applyAlignment="1">
      <alignment horizontal="left" vertical="center"/>
    </xf>
    <xf numFmtId="0" fontId="105" fillId="2" borderId="0" xfId="4" applyFont="1" applyFill="1" applyAlignment="1">
      <alignment horizontal="left" vertical="center" shrinkToFit="1"/>
    </xf>
    <xf numFmtId="0" fontId="66" fillId="2" borderId="0" xfId="4" applyFont="1" applyFill="1" applyAlignment="1">
      <alignment horizontal="center" vertical="center" wrapText="1" shrinkToFit="1"/>
    </xf>
    <xf numFmtId="0" fontId="106" fillId="2" borderId="0" xfId="4" applyFont="1" applyFill="1" applyAlignment="1">
      <alignment horizontal="left" vertical="center" shrinkToFit="1"/>
    </xf>
    <xf numFmtId="0" fontId="115" fillId="2" borderId="0" xfId="3" applyFont="1" applyFill="1" applyAlignment="1">
      <alignment horizontal="left" wrapText="1"/>
    </xf>
    <xf numFmtId="0" fontId="118" fillId="2" borderId="0" xfId="3" applyFont="1" applyFill="1" applyAlignment="1">
      <alignment horizontal="center" vertical="center" wrapText="1" shrinkToFit="1"/>
    </xf>
    <xf numFmtId="180" fontId="78" fillId="3" borderId="0" xfId="3" applyNumberFormat="1" applyFont="1" applyFill="1" applyAlignment="1" applyProtection="1">
      <alignment horizontal="center" vertical="center" shrinkToFit="1"/>
      <protection locked="0"/>
    </xf>
    <xf numFmtId="178" fontId="78" fillId="3" borderId="0" xfId="3" applyNumberFormat="1" applyFont="1" applyFill="1" applyAlignment="1" applyProtection="1">
      <alignment horizontal="center" vertical="center" shrinkToFit="1"/>
      <protection locked="0"/>
    </xf>
    <xf numFmtId="0" fontId="31" fillId="2" borderId="0" xfId="3" applyFont="1" applyFill="1" applyAlignment="1">
      <alignment horizontal="center" shrinkToFit="1"/>
    </xf>
    <xf numFmtId="0" fontId="110" fillId="2" borderId="0" xfId="3" applyFont="1" applyFill="1" applyAlignment="1">
      <alignment horizontal="center" vertical="center" wrapText="1" shrinkToFit="1"/>
    </xf>
    <xf numFmtId="0" fontId="78" fillId="3" borderId="0" xfId="3" applyFont="1" applyFill="1" applyAlignment="1" applyProtection="1">
      <alignment horizontal="center" vertical="center" shrinkToFit="1"/>
      <protection locked="0"/>
    </xf>
    <xf numFmtId="0" fontId="39" fillId="3" borderId="0" xfId="3" applyFont="1" applyFill="1" applyAlignment="1" applyProtection="1">
      <alignment horizontal="center" vertical="center" shrinkToFit="1"/>
      <protection locked="0"/>
    </xf>
    <xf numFmtId="0" fontId="95" fillId="2" borderId="0" xfId="3" applyFont="1" applyFill="1" applyAlignment="1">
      <alignment horizontal="center" vertical="center" shrinkToFit="1"/>
    </xf>
    <xf numFmtId="0" fontId="78" fillId="3" borderId="0" xfId="3" applyFont="1" applyFill="1" applyAlignment="1" applyProtection="1">
      <alignment horizontal="left" vertical="center" shrinkToFit="1"/>
      <protection locked="0"/>
    </xf>
    <xf numFmtId="0" fontId="39" fillId="3" borderId="0" xfId="3" applyFont="1" applyFill="1" applyAlignment="1" applyProtection="1">
      <alignment horizontal="left" vertical="center" shrinkToFit="1"/>
      <protection locked="0"/>
    </xf>
    <xf numFmtId="0" fontId="30" fillId="2" borderId="0" xfId="3" applyFont="1" applyFill="1" applyAlignment="1">
      <alignment horizontal="center" vertical="center" wrapText="1"/>
    </xf>
    <xf numFmtId="0" fontId="95" fillId="2" borderId="0" xfId="3" applyFont="1" applyFill="1" applyAlignment="1">
      <alignment horizontal="center" vertical="top" shrinkToFit="1"/>
    </xf>
    <xf numFmtId="0" fontId="40" fillId="3" borderId="0" xfId="3" applyFont="1" applyFill="1" applyAlignment="1" applyProtection="1">
      <alignment horizontal="left" vertical="center" wrapText="1" shrinkToFit="1"/>
      <protection locked="0"/>
    </xf>
    <xf numFmtId="0" fontId="110" fillId="2" borderId="116" xfId="3" applyFont="1" applyFill="1" applyBorder="1" applyAlignment="1">
      <alignment horizontal="center" vertical="center" wrapText="1" shrinkToFit="1"/>
    </xf>
    <xf numFmtId="0" fontId="254" fillId="2" borderId="0" xfId="0" applyFont="1" applyFill="1" applyAlignment="1">
      <alignment horizontal="left" vertical="top"/>
    </xf>
    <xf numFmtId="0" fontId="255" fillId="2" borderId="0" xfId="3" applyFont="1" applyFill="1">
      <alignment vertical="center"/>
    </xf>
    <xf numFmtId="0" fontId="256" fillId="2" borderId="0" xfId="3" applyFont="1" applyFill="1">
      <alignment vertical="center"/>
    </xf>
    <xf numFmtId="0" fontId="40" fillId="3" borderId="93" xfId="3" applyFont="1" applyFill="1" applyBorder="1" applyAlignment="1" applyProtection="1">
      <alignment horizontal="center" vertical="center" shrinkToFit="1"/>
      <protection locked="0"/>
    </xf>
    <xf numFmtId="0" fontId="40" fillId="3" borderId="94" xfId="3" applyFont="1" applyFill="1" applyBorder="1" applyAlignment="1" applyProtection="1">
      <alignment horizontal="center" vertical="center" shrinkToFit="1"/>
      <protection locked="0"/>
    </xf>
    <xf numFmtId="0" fontId="40" fillId="3" borderId="95" xfId="3" applyFont="1" applyFill="1" applyBorder="1" applyAlignment="1" applyProtection="1">
      <alignment horizontal="center" vertical="center" shrinkToFit="1"/>
      <protection locked="0"/>
    </xf>
    <xf numFmtId="0" fontId="40" fillId="3" borderId="96" xfId="3" applyFont="1" applyFill="1" applyBorder="1" applyAlignment="1" applyProtection="1">
      <alignment horizontal="center" vertical="center" shrinkToFit="1"/>
      <protection locked="0"/>
    </xf>
    <xf numFmtId="0" fontId="40" fillId="3" borderId="97" xfId="3" applyFont="1" applyFill="1" applyBorder="1" applyAlignment="1" applyProtection="1">
      <alignment horizontal="center" vertical="center" shrinkToFit="1"/>
      <protection locked="0"/>
    </xf>
    <xf numFmtId="0" fontId="40" fillId="3" borderId="98" xfId="3" applyFont="1" applyFill="1" applyBorder="1" applyAlignment="1" applyProtection="1">
      <alignment horizontal="center" vertical="center" shrinkToFit="1"/>
      <protection locked="0"/>
    </xf>
    <xf numFmtId="0" fontId="78" fillId="5" borderId="93" xfId="4" applyFont="1" applyFill="1" applyBorder="1" applyAlignment="1" applyProtection="1">
      <alignment horizontal="center" vertical="center" shrinkToFit="1"/>
      <protection locked="0"/>
    </xf>
    <xf numFmtId="0" fontId="78" fillId="5" borderId="94" xfId="4" applyFont="1" applyFill="1" applyBorder="1" applyAlignment="1" applyProtection="1">
      <alignment horizontal="center" vertical="center" shrinkToFit="1"/>
      <protection locked="0"/>
    </xf>
    <xf numFmtId="0" fontId="78" fillId="5" borderId="95" xfId="4" applyFont="1" applyFill="1" applyBorder="1" applyAlignment="1" applyProtection="1">
      <alignment horizontal="center" vertical="center" shrinkToFit="1"/>
      <protection locked="0"/>
    </xf>
    <xf numFmtId="0" fontId="40" fillId="3" borderId="93" xfId="0" applyFont="1" applyFill="1" applyBorder="1" applyAlignment="1" applyProtection="1">
      <alignment horizontal="center" vertical="center" wrapText="1"/>
      <protection locked="0"/>
    </xf>
    <xf numFmtId="0" fontId="40" fillId="3" borderId="94" xfId="0" applyFont="1" applyFill="1" applyBorder="1" applyAlignment="1" applyProtection="1">
      <alignment horizontal="center" vertical="center" wrapText="1"/>
      <protection locked="0"/>
    </xf>
    <xf numFmtId="0" fontId="40" fillId="3" borderId="95" xfId="0" applyFont="1" applyFill="1" applyBorder="1" applyAlignment="1" applyProtection="1">
      <alignment horizontal="center" vertical="center" wrapText="1"/>
      <protection locked="0"/>
    </xf>
    <xf numFmtId="0" fontId="39" fillId="5" borderId="93" xfId="0" applyFont="1" applyFill="1" applyBorder="1" applyAlignment="1" applyProtection="1">
      <alignment horizontal="center" vertical="center" shrinkToFit="1"/>
      <protection locked="0"/>
    </xf>
    <xf numFmtId="0" fontId="39" fillId="5" borderId="94" xfId="0" applyFont="1" applyFill="1" applyBorder="1" applyAlignment="1" applyProtection="1">
      <alignment horizontal="center" vertical="center" shrinkToFit="1"/>
      <protection locked="0"/>
    </xf>
    <xf numFmtId="0" fontId="39" fillId="5" borderId="95" xfId="0" applyFont="1" applyFill="1" applyBorder="1" applyAlignment="1" applyProtection="1">
      <alignment horizontal="center" vertical="center" shrinkToFit="1"/>
      <protection locked="0"/>
    </xf>
    <xf numFmtId="0" fontId="226" fillId="3" borderId="2" xfId="3" applyFont="1" applyFill="1" applyBorder="1" applyAlignment="1" applyProtection="1">
      <alignment horizontal="left" vertical="top" wrapText="1" shrinkToFit="1"/>
      <protection locked="0"/>
    </xf>
    <xf numFmtId="0" fontId="225" fillId="3" borderId="3" xfId="3" applyFont="1" applyFill="1" applyBorder="1" applyAlignment="1" applyProtection="1">
      <alignment horizontal="left" vertical="top" wrapText="1" shrinkToFit="1"/>
      <protection locked="0"/>
    </xf>
    <xf numFmtId="0" fontId="225" fillId="3" borderId="6" xfId="3" applyFont="1" applyFill="1" applyBorder="1" applyAlignment="1" applyProtection="1">
      <alignment horizontal="left" vertical="top" wrapText="1" shrinkToFit="1"/>
      <protection locked="0"/>
    </xf>
    <xf numFmtId="0" fontId="226" fillId="3" borderId="4" xfId="3" applyFont="1" applyFill="1" applyBorder="1" applyAlignment="1" applyProtection="1">
      <alignment horizontal="left" vertical="top" wrapText="1" shrinkToFit="1"/>
      <protection locked="0"/>
    </xf>
    <xf numFmtId="0" fontId="225" fillId="3" borderId="0" xfId="3" applyFont="1" applyFill="1" applyAlignment="1" applyProtection="1">
      <alignment horizontal="left" vertical="top" wrapText="1" shrinkToFit="1"/>
      <protection locked="0"/>
    </xf>
    <xf numFmtId="0" fontId="225" fillId="3" borderId="7" xfId="3" applyFont="1" applyFill="1" applyBorder="1" applyAlignment="1" applyProtection="1">
      <alignment horizontal="left" vertical="top" wrapText="1" shrinkToFit="1"/>
      <protection locked="0"/>
    </xf>
    <xf numFmtId="0" fontId="225" fillId="3" borderId="4" xfId="3" applyFont="1" applyFill="1" applyBorder="1" applyAlignment="1" applyProtection="1">
      <alignment horizontal="left" vertical="top" wrapText="1" shrinkToFit="1"/>
      <protection locked="0"/>
    </xf>
    <xf numFmtId="0" fontId="225" fillId="3" borderId="9" xfId="3" applyFont="1" applyFill="1" applyBorder="1" applyAlignment="1" applyProtection="1">
      <alignment horizontal="left" vertical="top" wrapText="1" shrinkToFit="1"/>
      <protection locked="0"/>
    </xf>
    <xf numFmtId="0" fontId="225" fillId="3" borderId="1" xfId="3" applyFont="1" applyFill="1" applyBorder="1" applyAlignment="1" applyProtection="1">
      <alignment horizontal="left" vertical="top" wrapText="1" shrinkToFit="1"/>
      <protection locked="0"/>
    </xf>
    <xf numFmtId="0" fontId="225" fillId="3" borderId="10" xfId="3" applyFont="1" applyFill="1" applyBorder="1" applyAlignment="1" applyProtection="1">
      <alignment horizontal="left" vertical="top" wrapText="1" shrinkToFit="1"/>
      <protection locked="0"/>
    </xf>
    <xf numFmtId="0" fontId="78" fillId="3" borderId="35" xfId="3" applyFont="1" applyFill="1" applyBorder="1" applyAlignment="1" applyProtection="1">
      <alignment horizontal="left" vertical="center" shrinkToFit="1"/>
      <protection locked="0"/>
    </xf>
    <xf numFmtId="0" fontId="78" fillId="3" borderId="3" xfId="3" applyFont="1" applyFill="1" applyBorder="1" applyAlignment="1" applyProtection="1">
      <alignment horizontal="left" vertical="center" shrinkToFit="1"/>
      <protection locked="0"/>
    </xf>
    <xf numFmtId="0" fontId="78" fillId="3" borderId="6" xfId="3" applyFont="1" applyFill="1" applyBorder="1" applyAlignment="1" applyProtection="1">
      <alignment horizontal="left" vertical="center" shrinkToFit="1"/>
      <protection locked="0"/>
    </xf>
    <xf numFmtId="0" fontId="78" fillId="3" borderId="37" xfId="3" applyFont="1" applyFill="1" applyBorder="1" applyAlignment="1" applyProtection="1">
      <alignment horizontal="left" vertical="center" shrinkToFit="1"/>
      <protection locked="0"/>
    </xf>
    <xf numFmtId="0" fontId="78" fillId="3" borderId="1" xfId="3" applyFont="1" applyFill="1" applyBorder="1" applyAlignment="1" applyProtection="1">
      <alignment horizontal="left" vertical="center" shrinkToFit="1"/>
      <protection locked="0"/>
    </xf>
    <xf numFmtId="0" fontId="78" fillId="3" borderId="10" xfId="3" applyFont="1" applyFill="1" applyBorder="1" applyAlignment="1" applyProtection="1">
      <alignment horizontal="left" vertical="center" shrinkToFit="1"/>
      <protection locked="0"/>
    </xf>
    <xf numFmtId="0" fontId="202" fillId="3" borderId="35" xfId="3" applyFont="1" applyFill="1" applyBorder="1" applyAlignment="1" applyProtection="1">
      <alignment horizontal="center" vertical="center" shrinkToFit="1"/>
      <protection locked="0"/>
    </xf>
    <xf numFmtId="0" fontId="39" fillId="3" borderId="6" xfId="3" applyFont="1" applyFill="1" applyBorder="1" applyAlignment="1" applyProtection="1">
      <alignment horizontal="center" vertical="center" shrinkToFit="1"/>
      <protection locked="0"/>
    </xf>
    <xf numFmtId="0" fontId="39" fillId="3" borderId="37" xfId="3" applyFont="1" applyFill="1" applyBorder="1" applyAlignment="1" applyProtection="1">
      <alignment horizontal="center" vertical="center" shrinkToFit="1"/>
      <protection locked="0"/>
    </xf>
    <xf numFmtId="0" fontId="39" fillId="3" borderId="10" xfId="3" applyFont="1" applyFill="1" applyBorder="1" applyAlignment="1" applyProtection="1">
      <alignment horizontal="center" vertical="center" shrinkToFit="1"/>
      <protection locked="0"/>
    </xf>
    <xf numFmtId="0" fontId="113" fillId="2" borderId="2" xfId="3" applyFont="1" applyFill="1" applyBorder="1" applyAlignment="1">
      <alignment horizontal="left" vertical="center" wrapText="1"/>
    </xf>
    <xf numFmtId="0" fontId="113" fillId="2" borderId="3" xfId="3" applyFont="1" applyFill="1" applyBorder="1" applyAlignment="1">
      <alignment horizontal="left" vertical="center" wrapText="1"/>
    </xf>
    <xf numFmtId="0" fontId="113" fillId="2" borderId="34" xfId="3" applyFont="1" applyFill="1" applyBorder="1" applyAlignment="1">
      <alignment horizontal="left" vertical="center" wrapText="1"/>
    </xf>
    <xf numFmtId="0" fontId="113" fillId="2" borderId="9" xfId="3" applyFont="1" applyFill="1" applyBorder="1" applyAlignment="1">
      <alignment horizontal="left" vertical="center" wrapText="1"/>
    </xf>
    <xf numFmtId="0" fontId="113" fillId="2" borderId="1" xfId="3" applyFont="1" applyFill="1" applyBorder="1" applyAlignment="1">
      <alignment horizontal="left" vertical="center" wrapText="1"/>
    </xf>
    <xf numFmtId="0" fontId="113" fillId="2" borderId="36" xfId="3" applyFont="1" applyFill="1" applyBorder="1" applyAlignment="1">
      <alignment horizontal="left" vertical="center" wrapText="1"/>
    </xf>
    <xf numFmtId="0" fontId="31" fillId="2" borderId="2" xfId="3" applyFont="1" applyFill="1" applyBorder="1" applyAlignment="1">
      <alignment horizontal="left" vertical="center" wrapText="1"/>
    </xf>
    <xf numFmtId="0" fontId="31" fillId="2" borderId="3" xfId="3" applyFont="1" applyFill="1" applyBorder="1" applyAlignment="1">
      <alignment horizontal="left" vertical="center" wrapText="1"/>
    </xf>
    <xf numFmtId="0" fontId="31" fillId="2" borderId="34" xfId="3" applyFont="1" applyFill="1" applyBorder="1" applyAlignment="1">
      <alignment horizontal="left" vertical="center" wrapText="1"/>
    </xf>
    <xf numFmtId="0" fontId="31" fillId="2" borderId="9" xfId="3" applyFont="1" applyFill="1" applyBorder="1" applyAlignment="1">
      <alignment horizontal="left" vertical="center" wrapText="1"/>
    </xf>
    <xf numFmtId="0" fontId="31" fillId="2" borderId="1" xfId="3" applyFont="1" applyFill="1" applyBorder="1" applyAlignment="1">
      <alignment horizontal="left" vertical="center" wrapText="1"/>
    </xf>
    <xf numFmtId="0" fontId="31" fillId="2" borderId="36" xfId="3" applyFont="1" applyFill="1" applyBorder="1" applyAlignment="1">
      <alignment horizontal="left" vertical="center" wrapText="1"/>
    </xf>
    <xf numFmtId="0" fontId="39" fillId="5" borderId="96" xfId="0" applyFont="1" applyFill="1" applyBorder="1" applyAlignment="1" applyProtection="1">
      <alignment horizontal="center" vertical="center" shrinkToFit="1"/>
      <protection locked="0"/>
    </xf>
    <xf numFmtId="0" fontId="39" fillId="5" borderId="97" xfId="0" applyFont="1" applyFill="1" applyBorder="1" applyAlignment="1" applyProtection="1">
      <alignment horizontal="center" vertical="center" shrinkToFit="1"/>
      <protection locked="0"/>
    </xf>
    <xf numFmtId="0" fontId="39" fillId="5" borderId="98" xfId="0" applyFont="1" applyFill="1" applyBorder="1" applyAlignment="1" applyProtection="1">
      <alignment horizontal="center" vertical="center" shrinkToFit="1"/>
      <protection locked="0"/>
    </xf>
    <xf numFmtId="0" fontId="40" fillId="3" borderId="90" xfId="3" applyFont="1" applyFill="1" applyBorder="1" applyAlignment="1" applyProtection="1">
      <alignment horizontal="left" vertical="center" wrapText="1" shrinkToFit="1"/>
      <protection locked="0"/>
    </xf>
    <xf numFmtId="0" fontId="40" fillId="3" borderId="91" xfId="3" applyFont="1" applyFill="1" applyBorder="1" applyAlignment="1" applyProtection="1">
      <alignment horizontal="left" vertical="center" wrapText="1" shrinkToFit="1"/>
      <protection locked="0"/>
    </xf>
    <xf numFmtId="0" fontId="40" fillId="3" borderId="92" xfId="3" applyFont="1" applyFill="1" applyBorder="1" applyAlignment="1" applyProtection="1">
      <alignment horizontal="left" vertical="center" wrapText="1" shrinkToFit="1"/>
      <protection locked="0"/>
    </xf>
    <xf numFmtId="0" fontId="40" fillId="3" borderId="93" xfId="3" applyFont="1" applyFill="1" applyBorder="1" applyAlignment="1" applyProtection="1">
      <alignment horizontal="left" vertical="center" wrapText="1" shrinkToFit="1"/>
      <protection locked="0"/>
    </xf>
    <xf numFmtId="0" fontId="40" fillId="3" borderId="94" xfId="3" applyFont="1" applyFill="1" applyBorder="1" applyAlignment="1" applyProtection="1">
      <alignment horizontal="left" vertical="center" wrapText="1" shrinkToFit="1"/>
      <protection locked="0"/>
    </xf>
    <xf numFmtId="0" fontId="40" fillId="3" borderId="95" xfId="3" applyFont="1" applyFill="1" applyBorder="1" applyAlignment="1" applyProtection="1">
      <alignment horizontal="left" vertical="center" wrapText="1" shrinkToFit="1"/>
      <protection locked="0"/>
    </xf>
    <xf numFmtId="0" fontId="39" fillId="5" borderId="90" xfId="0" applyFont="1" applyFill="1" applyBorder="1" applyAlignment="1" applyProtection="1">
      <alignment horizontal="center" vertical="center" shrinkToFit="1"/>
      <protection locked="0"/>
    </xf>
    <xf numFmtId="0" fontId="39" fillId="5" borderId="91" xfId="0" applyFont="1" applyFill="1" applyBorder="1" applyAlignment="1" applyProtection="1">
      <alignment horizontal="center" vertical="center" shrinkToFit="1"/>
      <protection locked="0"/>
    </xf>
    <xf numFmtId="0" fontId="39" fillId="5" borderId="92" xfId="0" applyFont="1" applyFill="1" applyBorder="1" applyAlignment="1" applyProtection="1">
      <alignment horizontal="center" vertical="center" shrinkToFit="1"/>
      <protection locked="0"/>
    </xf>
    <xf numFmtId="0" fontId="40" fillId="3" borderId="96" xfId="3" applyFont="1" applyFill="1" applyBorder="1" applyAlignment="1" applyProtection="1">
      <alignment horizontal="left" vertical="center" wrapText="1" shrinkToFit="1"/>
      <protection locked="0"/>
    </xf>
    <xf numFmtId="0" fontId="40" fillId="3" borderId="97" xfId="3" applyFont="1" applyFill="1" applyBorder="1" applyAlignment="1" applyProtection="1">
      <alignment horizontal="left" vertical="center" wrapText="1" shrinkToFit="1"/>
      <protection locked="0"/>
    </xf>
    <xf numFmtId="0" fontId="40" fillId="3" borderId="98" xfId="3" applyFont="1" applyFill="1" applyBorder="1" applyAlignment="1" applyProtection="1">
      <alignment horizontal="left" vertical="center" wrapText="1" shrinkToFit="1"/>
      <protection locked="0"/>
    </xf>
    <xf numFmtId="0" fontId="78" fillId="5" borderId="96" xfId="4" applyFont="1" applyFill="1" applyBorder="1" applyAlignment="1" applyProtection="1">
      <alignment horizontal="center" vertical="center" shrinkToFit="1"/>
      <protection locked="0"/>
    </xf>
    <xf numFmtId="0" fontId="78" fillId="5" borderId="97" xfId="4" applyFont="1" applyFill="1" applyBorder="1" applyAlignment="1" applyProtection="1">
      <alignment horizontal="center" vertical="center" shrinkToFit="1"/>
      <protection locked="0"/>
    </xf>
    <xf numFmtId="0" fontId="78" fillId="5" borderId="98" xfId="4" applyFont="1" applyFill="1" applyBorder="1" applyAlignment="1" applyProtection="1">
      <alignment horizontal="center" vertical="center" shrinkToFit="1"/>
      <protection locked="0"/>
    </xf>
    <xf numFmtId="0" fontId="40" fillId="3" borderId="96" xfId="0" applyFont="1" applyFill="1" applyBorder="1" applyAlignment="1" applyProtection="1">
      <alignment horizontal="center" vertical="center" wrapText="1"/>
      <protection locked="0"/>
    </xf>
    <xf numFmtId="0" fontId="40" fillId="3" borderId="97" xfId="0" applyFont="1" applyFill="1" applyBorder="1" applyAlignment="1" applyProtection="1">
      <alignment horizontal="center" vertical="center" wrapText="1"/>
      <protection locked="0"/>
    </xf>
    <xf numFmtId="0" fontId="40" fillId="3" borderId="98" xfId="0" applyFont="1" applyFill="1" applyBorder="1" applyAlignment="1" applyProtection="1">
      <alignment horizontal="center" vertical="center" wrapText="1"/>
      <protection locked="0"/>
    </xf>
    <xf numFmtId="14" fontId="123" fillId="3" borderId="9" xfId="0" applyNumberFormat="1" applyFont="1" applyFill="1" applyBorder="1" applyAlignment="1">
      <alignment horizontal="center" vertical="center" shrinkToFit="1"/>
    </xf>
    <xf numFmtId="14" fontId="123" fillId="3" borderId="1" xfId="0" applyNumberFormat="1" applyFont="1" applyFill="1" applyBorder="1" applyAlignment="1">
      <alignment horizontal="center" vertical="center" shrinkToFit="1"/>
    </xf>
    <xf numFmtId="14" fontId="123" fillId="3" borderId="10" xfId="0" applyNumberFormat="1" applyFont="1" applyFill="1" applyBorder="1" applyAlignment="1">
      <alignment horizontal="center" vertical="center" shrinkToFit="1"/>
    </xf>
    <xf numFmtId="0" fontId="104" fillId="2" borderId="39" xfId="3" applyFont="1" applyFill="1" applyBorder="1" applyAlignment="1">
      <alignment horizontal="center" vertical="center" shrinkToFit="1"/>
    </xf>
    <xf numFmtId="0" fontId="104" fillId="2" borderId="82" xfId="3" applyFont="1" applyFill="1" applyBorder="1" applyAlignment="1">
      <alignment horizontal="center" vertical="center" shrinkToFit="1"/>
    </xf>
    <xf numFmtId="0" fontId="112" fillId="2" borderId="65" xfId="3" applyFont="1" applyFill="1" applyBorder="1" applyAlignment="1">
      <alignment horizontal="center" vertical="center"/>
    </xf>
    <xf numFmtId="0" fontId="104" fillId="2" borderId="66" xfId="3" applyFont="1" applyFill="1" applyBorder="1" applyAlignment="1">
      <alignment horizontal="center" vertical="center"/>
    </xf>
    <xf numFmtId="0" fontId="112" fillId="3" borderId="62" xfId="3" applyFont="1" applyFill="1" applyBorder="1" applyAlignment="1" applyProtection="1">
      <alignment horizontal="left" vertical="center" shrinkToFit="1"/>
      <protection locked="0"/>
    </xf>
    <xf numFmtId="0" fontId="78" fillId="3" borderId="40" xfId="3" applyFont="1" applyFill="1" applyBorder="1" applyAlignment="1" applyProtection="1">
      <alignment horizontal="left" vertical="center" shrinkToFit="1"/>
      <protection locked="0"/>
    </xf>
    <xf numFmtId="178" fontId="78" fillId="3" borderId="76" xfId="3" applyNumberFormat="1" applyFont="1" applyFill="1" applyBorder="1" applyAlignment="1" applyProtection="1">
      <alignment horizontal="center" vertical="center" shrinkToFit="1"/>
      <protection locked="0"/>
    </xf>
    <xf numFmtId="178" fontId="78" fillId="3" borderId="40" xfId="3" applyNumberFormat="1" applyFont="1" applyFill="1" applyBorder="1" applyAlignment="1" applyProtection="1">
      <alignment horizontal="center" vertical="center" shrinkToFit="1"/>
      <protection locked="0"/>
    </xf>
    <xf numFmtId="178" fontId="78" fillId="3" borderId="57" xfId="3" applyNumberFormat="1" applyFont="1" applyFill="1" applyBorder="1" applyAlignment="1" applyProtection="1">
      <alignment horizontal="center" vertical="center" shrinkToFit="1"/>
      <protection locked="0"/>
    </xf>
    <xf numFmtId="0" fontId="112" fillId="2" borderId="67" xfId="3" applyFont="1" applyFill="1" applyBorder="1" applyAlignment="1">
      <alignment horizontal="center" vertical="center"/>
    </xf>
    <xf numFmtId="0" fontId="104" fillId="2" borderId="68" xfId="3" applyFont="1" applyFill="1" applyBorder="1" applyAlignment="1">
      <alignment horizontal="center" vertical="center"/>
    </xf>
    <xf numFmtId="0" fontId="112" fillId="3" borderId="69" xfId="3" applyFont="1" applyFill="1" applyBorder="1" applyAlignment="1" applyProtection="1">
      <alignment horizontal="left" vertical="center" shrinkToFit="1"/>
      <protection locked="0"/>
    </xf>
    <xf numFmtId="0" fontId="78" fillId="3" borderId="58" xfId="3" applyFont="1" applyFill="1" applyBorder="1" applyAlignment="1" applyProtection="1">
      <alignment horizontal="left" vertical="center" shrinkToFit="1"/>
      <protection locked="0"/>
    </xf>
    <xf numFmtId="178" fontId="78" fillId="3" borderId="77" xfId="3" applyNumberFormat="1" applyFont="1" applyFill="1" applyBorder="1" applyAlignment="1" applyProtection="1">
      <alignment horizontal="center" vertical="center" shrinkToFit="1"/>
      <protection locked="0"/>
    </xf>
    <xf numFmtId="178" fontId="78" fillId="3" borderId="58" xfId="3" applyNumberFormat="1" applyFont="1" applyFill="1" applyBorder="1" applyAlignment="1" applyProtection="1">
      <alignment horizontal="center" vertical="center" shrinkToFit="1"/>
      <protection locked="0"/>
    </xf>
    <xf numFmtId="178" fontId="78" fillId="3" borderId="59" xfId="3" applyNumberFormat="1" applyFont="1" applyFill="1" applyBorder="1" applyAlignment="1" applyProtection="1">
      <alignment horizontal="center" vertical="center" shrinkToFit="1"/>
      <protection locked="0"/>
    </xf>
    <xf numFmtId="0" fontId="104" fillId="2" borderId="2" xfId="3" applyFont="1" applyFill="1" applyBorder="1" applyAlignment="1">
      <alignment horizontal="center" vertical="center" shrinkToFit="1"/>
    </xf>
    <xf numFmtId="0" fontId="104" fillId="2" borderId="3" xfId="3" applyFont="1" applyFill="1" applyBorder="1" applyAlignment="1">
      <alignment horizontal="center" vertical="center" shrinkToFit="1"/>
    </xf>
    <xf numFmtId="0" fontId="95" fillId="2" borderId="9" xfId="3" applyFont="1" applyFill="1" applyBorder="1" applyAlignment="1">
      <alignment horizontal="center" vertical="top" shrinkToFit="1"/>
    </xf>
    <xf numFmtId="0" fontId="95" fillId="2" borderId="1" xfId="3" applyFont="1" applyFill="1" applyBorder="1" applyAlignment="1">
      <alignment horizontal="center" vertical="top" shrinkToFit="1"/>
    </xf>
    <xf numFmtId="0" fontId="95" fillId="2" borderId="10" xfId="3" applyFont="1" applyFill="1" applyBorder="1" applyAlignment="1">
      <alignment horizontal="center" vertical="top" shrinkToFit="1"/>
    </xf>
    <xf numFmtId="0" fontId="30" fillId="2" borderId="2" xfId="3" applyFont="1" applyFill="1" applyBorder="1" applyAlignment="1">
      <alignment horizontal="center" vertical="center" wrapText="1"/>
    </xf>
    <xf numFmtId="0" fontId="30" fillId="2" borderId="3" xfId="3" applyFont="1" applyFill="1" applyBorder="1" applyAlignment="1">
      <alignment horizontal="center" vertical="center" wrapText="1"/>
    </xf>
    <xf numFmtId="0" fontId="30" fillId="2" borderId="6" xfId="3" applyFont="1" applyFill="1" applyBorder="1" applyAlignment="1">
      <alignment horizontal="center" vertical="center" wrapText="1"/>
    </xf>
    <xf numFmtId="178" fontId="78" fillId="3" borderId="78" xfId="3" applyNumberFormat="1" applyFont="1" applyFill="1" applyBorder="1" applyAlignment="1" applyProtection="1">
      <alignment horizontal="center" vertical="center" shrinkToFit="1"/>
      <protection locked="0"/>
    </xf>
    <xf numFmtId="178" fontId="78" fillId="3" borderId="60" xfId="3" applyNumberFormat="1" applyFont="1" applyFill="1" applyBorder="1" applyAlignment="1" applyProtection="1">
      <alignment horizontal="center" vertical="center" shrinkToFit="1"/>
      <protection locked="0"/>
    </xf>
    <xf numFmtId="178" fontId="78" fillId="3" borderId="61" xfId="3" applyNumberFormat="1" applyFont="1" applyFill="1" applyBorder="1" applyAlignment="1" applyProtection="1">
      <alignment horizontal="center" vertical="center" shrinkToFit="1"/>
      <protection locked="0"/>
    </xf>
    <xf numFmtId="180" fontId="78" fillId="3" borderId="114" xfId="3" applyNumberFormat="1" applyFont="1" applyFill="1" applyBorder="1" applyAlignment="1" applyProtection="1">
      <alignment horizontal="center" vertical="center" shrinkToFit="1"/>
      <protection locked="0"/>
    </xf>
    <xf numFmtId="180" fontId="78" fillId="3" borderId="39" xfId="3" applyNumberFormat="1" applyFont="1" applyFill="1" applyBorder="1" applyAlignment="1" applyProtection="1">
      <alignment horizontal="center" vertical="center" shrinkToFit="1"/>
      <protection locked="0"/>
    </xf>
    <xf numFmtId="180" fontId="204" fillId="3" borderId="39" xfId="3" applyNumberFormat="1" applyFont="1" applyFill="1" applyBorder="1" applyAlignment="1" applyProtection="1">
      <alignment horizontal="center" vertical="center" shrinkToFit="1"/>
      <protection locked="0"/>
    </xf>
    <xf numFmtId="180" fontId="78" fillId="3" borderId="115" xfId="3" applyNumberFormat="1" applyFont="1" applyFill="1" applyBorder="1" applyAlignment="1" applyProtection="1">
      <alignment horizontal="center" vertical="center" shrinkToFit="1"/>
      <protection locked="0"/>
    </xf>
    <xf numFmtId="0" fontId="242" fillId="2" borderId="118" xfId="3" applyFont="1" applyFill="1" applyBorder="1" applyAlignment="1" applyProtection="1">
      <alignment horizontal="center" vertical="center" wrapText="1"/>
      <protection locked="0"/>
    </xf>
    <xf numFmtId="0" fontId="39" fillId="2" borderId="39" xfId="3" applyFont="1" applyFill="1" applyBorder="1" applyAlignment="1" applyProtection="1">
      <alignment horizontal="center" vertical="center" wrapText="1"/>
      <protection locked="0"/>
    </xf>
    <xf numFmtId="0" fontId="39" fillId="2" borderId="115" xfId="3" applyFont="1" applyFill="1" applyBorder="1" applyAlignment="1" applyProtection="1">
      <alignment horizontal="center" vertical="center" wrapText="1"/>
      <protection locked="0"/>
    </xf>
    <xf numFmtId="0" fontId="95" fillId="2" borderId="114" xfId="3" applyFont="1" applyFill="1" applyBorder="1" applyAlignment="1">
      <alignment horizontal="center" vertical="center" shrinkToFit="1"/>
    </xf>
    <xf numFmtId="0" fontId="95" fillId="2" borderId="39" xfId="3" applyFont="1" applyFill="1" applyBorder="1" applyAlignment="1">
      <alignment horizontal="center" vertical="center" shrinkToFit="1"/>
    </xf>
    <xf numFmtId="0" fontId="95" fillId="2" borderId="115" xfId="3" applyFont="1" applyFill="1" applyBorder="1" applyAlignment="1">
      <alignment horizontal="center" vertical="center" shrinkToFit="1"/>
    </xf>
    <xf numFmtId="0" fontId="242" fillId="2" borderId="116" xfId="3" applyFont="1" applyFill="1" applyBorder="1" applyAlignment="1" applyProtection="1">
      <alignment horizontal="center" vertical="center" wrapText="1"/>
      <protection locked="0"/>
    </xf>
    <xf numFmtId="0" fontId="39" fillId="2" borderId="116" xfId="3" applyFont="1" applyFill="1" applyBorder="1" applyAlignment="1" applyProtection="1">
      <alignment horizontal="center" vertical="center" wrapText="1"/>
      <protection locked="0"/>
    </xf>
    <xf numFmtId="0" fontId="202" fillId="2" borderId="116" xfId="3" applyFont="1" applyFill="1" applyBorder="1" applyAlignment="1">
      <alignment horizontal="center" vertical="top" wrapText="1"/>
    </xf>
    <xf numFmtId="0" fontId="95" fillId="2" borderId="116" xfId="3" applyFont="1" applyFill="1" applyBorder="1" applyAlignment="1">
      <alignment horizontal="center" vertical="top"/>
    </xf>
    <xf numFmtId="0" fontId="95" fillId="2" borderId="116" xfId="3" applyFont="1" applyFill="1" applyBorder="1" applyAlignment="1">
      <alignment horizontal="center" vertical="center" shrinkToFit="1"/>
    </xf>
    <xf numFmtId="0" fontId="110" fillId="2" borderId="114" xfId="3" applyFont="1" applyFill="1" applyBorder="1" applyAlignment="1">
      <alignment horizontal="center" vertical="center" wrapText="1" shrinkToFit="1"/>
    </xf>
    <xf numFmtId="0" fontId="110" fillId="2" borderId="115" xfId="3" applyFont="1" applyFill="1" applyBorder="1" applyAlignment="1">
      <alignment horizontal="center" vertical="center" wrapText="1" shrinkToFit="1"/>
    </xf>
    <xf numFmtId="0" fontId="78" fillId="3" borderId="116" xfId="3" applyFont="1" applyFill="1" applyBorder="1" applyAlignment="1" applyProtection="1">
      <alignment horizontal="center" vertical="center" shrinkToFit="1"/>
      <protection locked="0"/>
    </xf>
    <xf numFmtId="0" fontId="113" fillId="2" borderId="0" xfId="3" applyFont="1" applyFill="1" applyAlignment="1">
      <alignment horizontal="right" vertical="center"/>
    </xf>
    <xf numFmtId="0" fontId="31" fillId="2" borderId="2" xfId="3" applyFont="1" applyFill="1" applyBorder="1" applyAlignment="1">
      <alignment horizontal="left"/>
    </xf>
    <xf numFmtId="0" fontId="31" fillId="2" borderId="3" xfId="3" applyFont="1" applyFill="1" applyBorder="1" applyAlignment="1">
      <alignment horizontal="left"/>
    </xf>
    <xf numFmtId="0" fontId="122" fillId="2" borderId="9" xfId="3" applyFont="1" applyFill="1" applyBorder="1" applyAlignment="1">
      <alignment horizontal="left" vertical="top"/>
    </xf>
    <xf numFmtId="0" fontId="122" fillId="2" borderId="1" xfId="3" applyFont="1" applyFill="1" applyBorder="1" applyAlignment="1">
      <alignment horizontal="left" vertical="top"/>
    </xf>
    <xf numFmtId="0" fontId="112" fillId="3" borderId="64" xfId="3" applyFont="1" applyFill="1" applyBorder="1" applyAlignment="1" applyProtection="1">
      <alignment horizontal="left" vertical="center" shrinkToFit="1"/>
      <protection locked="0"/>
    </xf>
    <xf numFmtId="0" fontId="78" fillId="3" borderId="60" xfId="3" applyFont="1" applyFill="1" applyBorder="1" applyAlignment="1" applyProtection="1">
      <alignment horizontal="left" vertical="center" shrinkToFit="1"/>
      <protection locked="0"/>
    </xf>
    <xf numFmtId="0" fontId="111" fillId="5" borderId="2" xfId="3" applyFont="1" applyFill="1" applyBorder="1" applyAlignment="1" applyProtection="1">
      <alignment horizontal="center" vertical="center"/>
      <protection locked="0"/>
    </xf>
    <xf numFmtId="0" fontId="111" fillId="5" borderId="3" xfId="3" applyFont="1" applyFill="1" applyBorder="1" applyAlignment="1" applyProtection="1">
      <alignment horizontal="center" vertical="center"/>
      <protection locked="0"/>
    </xf>
    <xf numFmtId="0" fontId="111" fillId="5" borderId="6" xfId="3" applyFont="1" applyFill="1" applyBorder="1" applyAlignment="1" applyProtection="1">
      <alignment horizontal="center" vertical="center"/>
      <protection locked="0"/>
    </xf>
    <xf numFmtId="0" fontId="111" fillId="5" borderId="4" xfId="3" applyFont="1" applyFill="1" applyBorder="1" applyAlignment="1" applyProtection="1">
      <alignment horizontal="center" vertical="center"/>
      <protection locked="0"/>
    </xf>
    <xf numFmtId="0" fontId="111" fillId="5" borderId="0" xfId="3" applyFont="1" applyFill="1" applyAlignment="1" applyProtection="1">
      <alignment horizontal="center" vertical="center"/>
      <protection locked="0"/>
    </xf>
    <xf numFmtId="0" fontId="111" fillId="5" borderId="7" xfId="3" applyFont="1" applyFill="1" applyBorder="1" applyAlignment="1" applyProtection="1">
      <alignment horizontal="center" vertical="center"/>
      <protection locked="0"/>
    </xf>
    <xf numFmtId="0" fontId="111" fillId="5" borderId="9" xfId="3" applyFont="1" applyFill="1" applyBorder="1" applyAlignment="1" applyProtection="1">
      <alignment horizontal="center" vertical="center"/>
      <protection locked="0"/>
    </xf>
    <xf numFmtId="0" fontId="111" fillId="5" borderId="1" xfId="3" applyFont="1" applyFill="1" applyBorder="1" applyAlignment="1" applyProtection="1">
      <alignment horizontal="center" vertical="center"/>
      <protection locked="0"/>
    </xf>
    <xf numFmtId="0" fontId="111" fillId="5" borderId="10" xfId="3" applyFont="1" applyFill="1" applyBorder="1" applyAlignment="1" applyProtection="1">
      <alignment horizontal="center" vertical="center"/>
      <protection locked="0"/>
    </xf>
    <xf numFmtId="0" fontId="143" fillId="2" borderId="1" xfId="3" applyFont="1" applyFill="1" applyBorder="1" applyAlignment="1">
      <alignment horizontal="left" vertical="top"/>
    </xf>
    <xf numFmtId="0" fontId="143" fillId="2" borderId="0" xfId="3" applyFont="1" applyFill="1" applyAlignment="1">
      <alignment horizontal="center" vertical="top"/>
    </xf>
    <xf numFmtId="0" fontId="40" fillId="3" borderId="90" xfId="3" applyFont="1" applyFill="1" applyBorder="1" applyAlignment="1" applyProtection="1">
      <alignment horizontal="center" vertical="center" shrinkToFit="1"/>
      <protection locked="0"/>
    </xf>
    <xf numFmtId="0" fontId="40" fillId="3" borderId="91" xfId="3" applyFont="1" applyFill="1" applyBorder="1" applyAlignment="1" applyProtection="1">
      <alignment horizontal="center" vertical="center" shrinkToFit="1"/>
      <protection locked="0"/>
    </xf>
    <xf numFmtId="0" fontId="40" fillId="3" borderId="92" xfId="3" applyFont="1" applyFill="1" applyBorder="1" applyAlignment="1" applyProtection="1">
      <alignment horizontal="center" vertical="center" shrinkToFit="1"/>
      <protection locked="0"/>
    </xf>
    <xf numFmtId="0" fontId="78" fillId="2" borderId="90" xfId="4" applyFont="1" applyFill="1" applyBorder="1" applyAlignment="1" applyProtection="1">
      <alignment horizontal="center" vertical="center" shrinkToFit="1"/>
      <protection locked="0"/>
    </xf>
    <xf numFmtId="0" fontId="78" fillId="2" borderId="91" xfId="4" applyFont="1" applyFill="1" applyBorder="1" applyAlignment="1" applyProtection="1">
      <alignment horizontal="center" vertical="center" shrinkToFit="1"/>
      <protection locked="0"/>
    </xf>
    <xf numFmtId="0" fontId="78" fillId="2" borderId="92" xfId="4" applyFont="1" applyFill="1" applyBorder="1" applyAlignment="1" applyProtection="1">
      <alignment horizontal="center" vertical="center" shrinkToFit="1"/>
      <protection locked="0"/>
    </xf>
    <xf numFmtId="0" fontId="78" fillId="2" borderId="93" xfId="4" applyFont="1" applyFill="1" applyBorder="1" applyAlignment="1" applyProtection="1">
      <alignment horizontal="center" vertical="center" shrinkToFit="1"/>
      <protection locked="0"/>
    </xf>
    <xf numFmtId="0" fontId="78" fillId="2" borderId="94" xfId="4" applyFont="1" applyFill="1" applyBorder="1" applyAlignment="1" applyProtection="1">
      <alignment horizontal="center" vertical="center" shrinkToFit="1"/>
      <protection locked="0"/>
    </xf>
    <xf numFmtId="0" fontId="78" fillId="2" borderId="95" xfId="4" applyFont="1" applyFill="1" applyBorder="1" applyAlignment="1" applyProtection="1">
      <alignment horizontal="center" vertical="center" shrinkToFit="1"/>
      <protection locked="0"/>
    </xf>
    <xf numFmtId="0" fontId="40" fillId="3" borderId="90" xfId="0" applyFont="1" applyFill="1" applyBorder="1" applyAlignment="1" applyProtection="1">
      <alignment horizontal="center" vertical="center" wrapText="1"/>
      <protection locked="0"/>
    </xf>
    <xf numFmtId="0" fontId="40" fillId="3" borderId="91" xfId="0" applyFont="1" applyFill="1" applyBorder="1" applyAlignment="1" applyProtection="1">
      <alignment horizontal="center" vertical="center" wrapText="1"/>
      <protection locked="0"/>
    </xf>
    <xf numFmtId="0" fontId="40" fillId="3" borderId="92" xfId="0" applyFont="1" applyFill="1" applyBorder="1" applyAlignment="1" applyProtection="1">
      <alignment horizontal="center" vertical="center" wrapText="1"/>
      <protection locked="0"/>
    </xf>
    <xf numFmtId="0" fontId="113" fillId="2" borderId="3" xfId="4" applyFont="1" applyFill="1" applyBorder="1" applyAlignment="1">
      <alignment horizontal="center" vertical="center" wrapText="1"/>
    </xf>
    <xf numFmtId="0" fontId="113" fillId="2" borderId="1" xfId="4" applyFont="1" applyFill="1" applyBorder="1" applyAlignment="1">
      <alignment horizontal="center" vertical="center" wrapText="1"/>
    </xf>
    <xf numFmtId="0" fontId="66" fillId="2" borderId="35" xfId="4" applyFont="1" applyFill="1" applyBorder="1" applyAlignment="1">
      <alignment horizontal="center" vertical="center" wrapText="1"/>
    </xf>
    <xf numFmtId="0" fontId="66" fillId="2" borderId="3" xfId="4" applyFont="1" applyFill="1" applyBorder="1" applyAlignment="1">
      <alignment horizontal="center" vertical="center" wrapText="1"/>
    </xf>
    <xf numFmtId="0" fontId="66" fillId="2" borderId="6" xfId="4" applyFont="1" applyFill="1" applyBorder="1" applyAlignment="1">
      <alignment horizontal="center" vertical="center" wrapText="1"/>
    </xf>
    <xf numFmtId="0" fontId="66" fillId="2" borderId="37" xfId="4" applyFont="1" applyFill="1" applyBorder="1" applyAlignment="1">
      <alignment horizontal="center" vertical="center" wrapText="1"/>
    </xf>
    <xf numFmtId="0" fontId="66" fillId="2" borderId="1" xfId="4" applyFont="1" applyFill="1" applyBorder="1" applyAlignment="1">
      <alignment horizontal="center" vertical="center" wrapText="1"/>
    </xf>
    <xf numFmtId="0" fontId="66" fillId="2" borderId="10" xfId="4" applyFont="1" applyFill="1" applyBorder="1" applyAlignment="1">
      <alignment horizontal="center" vertical="center" wrapText="1"/>
    </xf>
    <xf numFmtId="14" fontId="106" fillId="2" borderId="35" xfId="4" applyNumberFormat="1" applyFont="1" applyFill="1" applyBorder="1" applyAlignment="1">
      <alignment horizontal="center" vertical="center" shrinkToFit="1"/>
    </xf>
    <xf numFmtId="14" fontId="106" fillId="2" borderId="3" xfId="4" applyNumberFormat="1" applyFont="1" applyFill="1" applyBorder="1" applyAlignment="1">
      <alignment horizontal="center" vertical="center" shrinkToFit="1"/>
    </xf>
    <xf numFmtId="14" fontId="106" fillId="2" borderId="34" xfId="4" applyNumberFormat="1" applyFont="1" applyFill="1" applyBorder="1" applyAlignment="1">
      <alignment horizontal="center" vertical="center" shrinkToFit="1"/>
    </xf>
    <xf numFmtId="14" fontId="106" fillId="2" borderId="37" xfId="4" applyNumberFormat="1" applyFont="1" applyFill="1" applyBorder="1" applyAlignment="1">
      <alignment horizontal="center" vertical="center" shrinkToFit="1"/>
    </xf>
    <xf numFmtId="14" fontId="106" fillId="2" borderId="1" xfId="4" applyNumberFormat="1" applyFont="1" applyFill="1" applyBorder="1" applyAlignment="1">
      <alignment horizontal="center" vertical="center" shrinkToFit="1"/>
    </xf>
    <xf numFmtId="14" fontId="106" fillId="2" borderId="36" xfId="4" applyNumberFormat="1" applyFont="1" applyFill="1" applyBorder="1" applyAlignment="1">
      <alignment horizontal="center" vertical="center" shrinkToFit="1"/>
    </xf>
    <xf numFmtId="0" fontId="106" fillId="2" borderId="35" xfId="4" applyFont="1" applyFill="1" applyBorder="1" applyAlignment="1">
      <alignment horizontal="center" vertical="center" shrinkToFit="1"/>
    </xf>
    <xf numFmtId="0" fontId="106" fillId="2" borderId="3" xfId="4" applyFont="1" applyFill="1" applyBorder="1" applyAlignment="1">
      <alignment horizontal="center" vertical="center" shrinkToFit="1"/>
    </xf>
    <xf numFmtId="0" fontId="106" fillId="2" borderId="37" xfId="4" applyFont="1" applyFill="1" applyBorder="1" applyAlignment="1">
      <alignment horizontal="center" vertical="center" shrinkToFit="1"/>
    </xf>
    <xf numFmtId="0" fontId="106" fillId="2" borderId="1" xfId="4" applyFont="1" applyFill="1" applyBorder="1" applyAlignment="1">
      <alignment horizontal="center" vertical="center" shrinkToFit="1"/>
    </xf>
    <xf numFmtId="0" fontId="104" fillId="2" borderId="2" xfId="4" applyFont="1" applyFill="1" applyBorder="1" applyAlignment="1">
      <alignment horizontal="center" vertical="center" shrinkToFit="1"/>
    </xf>
    <xf numFmtId="0" fontId="104" fillId="2" borderId="3" xfId="4" applyFont="1" applyFill="1" applyBorder="1" applyAlignment="1">
      <alignment horizontal="center" vertical="center" shrinkToFit="1"/>
    </xf>
    <xf numFmtId="0" fontId="104" fillId="2" borderId="34" xfId="4" applyFont="1" applyFill="1" applyBorder="1" applyAlignment="1">
      <alignment horizontal="center" vertical="center" shrinkToFit="1"/>
    </xf>
    <xf numFmtId="0" fontId="104" fillId="2" borderId="9" xfId="4" applyFont="1" applyFill="1" applyBorder="1" applyAlignment="1">
      <alignment horizontal="center" vertical="center" shrinkToFit="1"/>
    </xf>
    <xf numFmtId="0" fontId="104" fillId="2" borderId="1" xfId="4" applyFont="1" applyFill="1" applyBorder="1" applyAlignment="1">
      <alignment horizontal="center" vertical="center" shrinkToFit="1"/>
    </xf>
    <xf numFmtId="0" fontId="104" fillId="2" borderId="36" xfId="4" applyFont="1" applyFill="1" applyBorder="1" applyAlignment="1">
      <alignment horizontal="center" vertical="center" shrinkToFit="1"/>
    </xf>
    <xf numFmtId="0" fontId="31" fillId="2" borderId="6" xfId="3" applyFont="1" applyFill="1" applyBorder="1" applyAlignment="1">
      <alignment horizontal="left"/>
    </xf>
    <xf numFmtId="0" fontId="31" fillId="2" borderId="34" xfId="3" applyFont="1" applyFill="1" applyBorder="1" applyAlignment="1">
      <alignment horizontal="left"/>
    </xf>
    <xf numFmtId="0" fontId="95" fillId="2" borderId="9" xfId="3" applyFont="1" applyFill="1" applyBorder="1" applyAlignment="1">
      <alignment horizontal="left" vertical="top"/>
    </xf>
    <xf numFmtId="0" fontId="95" fillId="2" borderId="1" xfId="3" applyFont="1" applyFill="1" applyBorder="1" applyAlignment="1">
      <alignment horizontal="left" vertical="top"/>
    </xf>
    <xf numFmtId="0" fontId="95" fillId="2" borderId="10" xfId="3" applyFont="1" applyFill="1" applyBorder="1" applyAlignment="1">
      <alignment horizontal="left" vertical="top"/>
    </xf>
    <xf numFmtId="0" fontId="95" fillId="2" borderId="36" xfId="3" applyFont="1" applyFill="1" applyBorder="1" applyAlignment="1">
      <alignment horizontal="left" vertical="top"/>
    </xf>
    <xf numFmtId="0" fontId="30" fillId="2" borderId="2" xfId="4" applyFont="1" applyFill="1" applyBorder="1" applyAlignment="1">
      <alignment horizontal="center" vertical="center" shrinkToFit="1"/>
    </xf>
    <xf numFmtId="0" fontId="30" fillId="2" borderId="3" xfId="4" applyFont="1" applyFill="1" applyBorder="1" applyAlignment="1">
      <alignment horizontal="center" vertical="center" shrinkToFit="1"/>
    </xf>
    <xf numFmtId="0" fontId="30" fillId="2" borderId="6" xfId="4" applyFont="1" applyFill="1" applyBorder="1" applyAlignment="1">
      <alignment horizontal="center" vertical="center" shrinkToFit="1"/>
    </xf>
    <xf numFmtId="0" fontId="30" fillId="2" borderId="2" xfId="0" applyFont="1" applyFill="1" applyBorder="1" applyAlignment="1">
      <alignment horizontal="center" vertical="center" shrinkToFit="1"/>
    </xf>
    <xf numFmtId="0" fontId="30" fillId="2" borderId="3" xfId="0" applyFont="1" applyFill="1" applyBorder="1" applyAlignment="1">
      <alignment horizontal="center" vertical="center" shrinkToFit="1"/>
    </xf>
    <xf numFmtId="0" fontId="30" fillId="2" borderId="6" xfId="0" applyFont="1" applyFill="1" applyBorder="1" applyAlignment="1">
      <alignment horizontal="center" vertical="center" shrinkToFit="1"/>
    </xf>
    <xf numFmtId="14" fontId="16" fillId="2" borderId="2" xfId="0" applyNumberFormat="1" applyFont="1" applyFill="1" applyBorder="1" applyAlignment="1">
      <alignment horizontal="center" vertical="center" shrinkToFit="1"/>
    </xf>
    <xf numFmtId="14" fontId="16" fillId="2" borderId="3" xfId="0" applyNumberFormat="1" applyFont="1" applyFill="1" applyBorder="1" applyAlignment="1">
      <alignment horizontal="center" vertical="center" shrinkToFit="1"/>
    </xf>
    <xf numFmtId="14" fontId="16" fillId="2" borderId="6" xfId="0" applyNumberFormat="1" applyFont="1" applyFill="1" applyBorder="1" applyAlignment="1">
      <alignment horizontal="center" vertical="center" shrinkToFit="1"/>
    </xf>
    <xf numFmtId="0" fontId="39" fillId="3" borderId="9" xfId="0" applyFont="1" applyFill="1" applyBorder="1" applyAlignment="1">
      <alignment horizontal="center" vertical="center" shrinkToFit="1"/>
    </xf>
    <xf numFmtId="0" fontId="39" fillId="3" borderId="1" xfId="0" applyFont="1" applyFill="1" applyBorder="1" applyAlignment="1">
      <alignment horizontal="center" vertical="center" shrinkToFit="1"/>
    </xf>
    <xf numFmtId="0" fontId="39" fillId="3" borderId="10" xfId="0" applyFont="1" applyFill="1" applyBorder="1" applyAlignment="1">
      <alignment horizontal="center" vertical="center" shrinkToFit="1"/>
    </xf>
    <xf numFmtId="0" fontId="31" fillId="2" borderId="0" xfId="3" applyFont="1" applyFill="1" applyAlignment="1">
      <alignment horizontal="right"/>
    </xf>
    <xf numFmtId="0" fontId="31" fillId="2" borderId="0" xfId="3" applyFont="1" applyFill="1" applyAlignment="1">
      <alignment horizontal="left"/>
    </xf>
    <xf numFmtId="0" fontId="31" fillId="2" borderId="0" xfId="3" applyFont="1" applyFill="1" applyAlignment="1">
      <alignment horizontal="center"/>
    </xf>
    <xf numFmtId="14" fontId="123" fillId="3" borderId="99" xfId="0" applyNumberFormat="1" applyFont="1" applyFill="1" applyBorder="1" applyAlignment="1" applyProtection="1">
      <alignment horizontal="center" vertical="center" shrinkToFit="1"/>
      <protection locked="0"/>
    </xf>
    <xf numFmtId="14" fontId="123" fillId="3" borderId="100" xfId="0" applyNumberFormat="1" applyFont="1" applyFill="1" applyBorder="1" applyAlignment="1" applyProtection="1">
      <alignment horizontal="center" vertical="center" shrinkToFit="1"/>
      <protection locked="0"/>
    </xf>
    <xf numFmtId="14" fontId="123" fillId="3" borderId="104" xfId="0" applyNumberFormat="1" applyFont="1" applyFill="1" applyBorder="1" applyAlignment="1" applyProtection="1">
      <alignment horizontal="center" vertical="center" shrinkToFit="1"/>
      <protection locked="0"/>
    </xf>
    <xf numFmtId="0" fontId="39" fillId="3" borderId="99" xfId="0" applyFont="1" applyFill="1" applyBorder="1" applyAlignment="1" applyProtection="1">
      <alignment horizontal="center" vertical="center" shrinkToFit="1"/>
      <protection locked="0"/>
    </xf>
    <xf numFmtId="0" fontId="39" fillId="3" borderId="100" xfId="0" applyFont="1" applyFill="1" applyBorder="1" applyAlignment="1" applyProtection="1">
      <alignment horizontal="center" vertical="center" shrinkToFit="1"/>
      <protection locked="0"/>
    </xf>
    <xf numFmtId="0" fontId="39" fillId="3" borderId="104" xfId="0" applyFont="1" applyFill="1" applyBorder="1" applyAlignment="1" applyProtection="1">
      <alignment horizontal="center" vertical="center" shrinkToFit="1"/>
      <protection locked="0"/>
    </xf>
    <xf numFmtId="14" fontId="123" fillId="3" borderId="101" xfId="0" applyNumberFormat="1" applyFont="1" applyFill="1" applyBorder="1" applyAlignment="1">
      <alignment horizontal="center" vertical="center" shrinkToFit="1"/>
    </xf>
    <xf numFmtId="14" fontId="123" fillId="3" borderId="102" xfId="0" applyNumberFormat="1" applyFont="1" applyFill="1" applyBorder="1" applyAlignment="1">
      <alignment horizontal="center" vertical="center" shrinkToFit="1"/>
    </xf>
    <xf numFmtId="14" fontId="123" fillId="3" borderId="103" xfId="0" applyNumberFormat="1" applyFont="1" applyFill="1" applyBorder="1" applyAlignment="1">
      <alignment horizontal="center" vertical="center" shrinkToFit="1"/>
    </xf>
    <xf numFmtId="0" fontId="39" fillId="3" borderId="101" xfId="0" applyFont="1" applyFill="1" applyBorder="1" applyAlignment="1">
      <alignment horizontal="center" vertical="center" shrinkToFit="1"/>
    </xf>
    <xf numFmtId="0" fontId="39" fillId="3" borderId="102" xfId="0" applyFont="1" applyFill="1" applyBorder="1" applyAlignment="1">
      <alignment horizontal="center" vertical="center" shrinkToFit="1"/>
    </xf>
    <xf numFmtId="0" fontId="39" fillId="3" borderId="103" xfId="0" applyFont="1" applyFill="1" applyBorder="1" applyAlignment="1">
      <alignment horizontal="center" vertical="center" shrinkToFit="1"/>
    </xf>
    <xf numFmtId="0" fontId="61" fillId="2" borderId="9" xfId="4" applyFont="1" applyFill="1" applyBorder="1" applyAlignment="1">
      <alignment horizontal="center" vertical="top" shrinkToFit="1"/>
    </xf>
    <xf numFmtId="0" fontId="61" fillId="2" borderId="1" xfId="4" applyFont="1" applyFill="1" applyBorder="1" applyAlignment="1">
      <alignment horizontal="center" vertical="top" shrinkToFit="1"/>
    </xf>
    <xf numFmtId="0" fontId="61" fillId="2" borderId="10" xfId="4" applyFont="1" applyFill="1" applyBorder="1" applyAlignment="1">
      <alignment horizontal="center" vertical="top" shrinkToFit="1"/>
    </xf>
    <xf numFmtId="0" fontId="61" fillId="2" borderId="9" xfId="0" applyFont="1" applyFill="1" applyBorder="1" applyAlignment="1">
      <alignment horizontal="center" vertical="top" shrinkToFit="1"/>
    </xf>
    <xf numFmtId="0" fontId="61" fillId="2" borderId="1" xfId="0" applyFont="1" applyFill="1" applyBorder="1" applyAlignment="1">
      <alignment horizontal="center" vertical="top" shrinkToFit="1"/>
    </xf>
    <xf numFmtId="0" fontId="61" fillId="2" borderId="10" xfId="0" applyFont="1" applyFill="1" applyBorder="1" applyAlignment="1">
      <alignment horizontal="center" vertical="top" shrinkToFit="1"/>
    </xf>
    <xf numFmtId="14" fontId="102" fillId="2" borderId="9" xfId="0" applyNumberFormat="1" applyFont="1" applyFill="1" applyBorder="1" applyAlignment="1">
      <alignment horizontal="center" vertical="top" shrinkToFit="1"/>
    </xf>
    <xf numFmtId="14" fontId="102" fillId="2" borderId="1" xfId="0" applyNumberFormat="1" applyFont="1" applyFill="1" applyBorder="1" applyAlignment="1">
      <alignment horizontal="center" vertical="top" shrinkToFit="1"/>
    </xf>
    <xf numFmtId="14" fontId="102" fillId="2" borderId="10" xfId="0" applyNumberFormat="1" applyFont="1" applyFill="1" applyBorder="1" applyAlignment="1">
      <alignment horizontal="center" vertical="top" shrinkToFit="1"/>
    </xf>
    <xf numFmtId="0" fontId="95" fillId="2" borderId="9" xfId="0" applyFont="1" applyFill="1" applyBorder="1" applyAlignment="1">
      <alignment horizontal="center" vertical="center" shrinkToFit="1"/>
    </xf>
    <xf numFmtId="0" fontId="95" fillId="2" borderId="1" xfId="0" applyFont="1" applyFill="1" applyBorder="1" applyAlignment="1">
      <alignment horizontal="center" vertical="center" shrinkToFit="1"/>
    </xf>
    <xf numFmtId="0" fontId="95" fillId="2" borderId="10" xfId="0" applyFont="1" applyFill="1" applyBorder="1" applyAlignment="1">
      <alignment horizontal="center" vertical="center" shrinkToFit="1"/>
    </xf>
    <xf numFmtId="0" fontId="61" fillId="2" borderId="9" xfId="0" applyFont="1" applyFill="1" applyBorder="1" applyAlignment="1">
      <alignment horizontal="center" vertical="center" shrinkToFit="1"/>
    </xf>
    <xf numFmtId="0" fontId="61" fillId="2" borderId="1" xfId="0" applyFont="1" applyFill="1" applyBorder="1" applyAlignment="1">
      <alignment horizontal="center" vertical="center" shrinkToFit="1"/>
    </xf>
    <xf numFmtId="0" fontId="61" fillId="2" borderId="10" xfId="0" applyFont="1" applyFill="1" applyBorder="1" applyAlignment="1">
      <alignment horizontal="center" vertical="center" shrinkToFit="1"/>
    </xf>
    <xf numFmtId="14" fontId="123" fillId="3" borderId="2" xfId="0" applyNumberFormat="1" applyFont="1" applyFill="1" applyBorder="1" applyAlignment="1" applyProtection="1">
      <alignment horizontal="center" vertical="center" shrinkToFit="1"/>
      <protection locked="0"/>
    </xf>
    <xf numFmtId="14" fontId="123" fillId="3" borderId="3" xfId="0" applyNumberFormat="1" applyFont="1" applyFill="1" applyBorder="1" applyAlignment="1" applyProtection="1">
      <alignment horizontal="center" vertical="center" shrinkToFit="1"/>
      <protection locked="0"/>
    </xf>
    <xf numFmtId="14" fontId="123" fillId="3" borderId="6" xfId="0" applyNumberFormat="1" applyFont="1" applyFill="1" applyBorder="1" applyAlignment="1" applyProtection="1">
      <alignment horizontal="center" vertical="center" shrinkToFit="1"/>
      <protection locked="0"/>
    </xf>
    <xf numFmtId="0" fontId="39" fillId="3" borderId="2" xfId="0" applyFont="1" applyFill="1" applyBorder="1" applyAlignment="1" applyProtection="1">
      <alignment horizontal="center" vertical="center" shrinkToFit="1"/>
      <protection locked="0"/>
    </xf>
    <xf numFmtId="0" fontId="39" fillId="3" borderId="3" xfId="0" applyFont="1" applyFill="1" applyBorder="1" applyAlignment="1" applyProtection="1">
      <alignment horizontal="center" vertical="center" shrinkToFit="1"/>
      <protection locked="0"/>
    </xf>
    <xf numFmtId="0" fontId="39" fillId="3" borderId="6" xfId="0" applyFont="1" applyFill="1" applyBorder="1" applyAlignment="1" applyProtection="1">
      <alignment horizontal="center" vertical="center" shrinkToFit="1"/>
      <protection locked="0"/>
    </xf>
    <xf numFmtId="0" fontId="31" fillId="2" borderId="30" xfId="3" applyFont="1" applyFill="1" applyBorder="1" applyAlignment="1">
      <alignment horizontal="center" vertical="center"/>
    </xf>
    <xf numFmtId="0" fontId="31" fillId="2" borderId="31" xfId="3" applyFont="1" applyFill="1" applyBorder="1" applyAlignment="1">
      <alignment horizontal="center" vertical="center"/>
    </xf>
    <xf numFmtId="0" fontId="39" fillId="3" borderId="35" xfId="3" applyFont="1" applyFill="1" applyBorder="1" applyAlignment="1" applyProtection="1">
      <alignment horizontal="left" vertical="center" shrinkToFit="1"/>
      <protection locked="0"/>
    </xf>
    <xf numFmtId="0" fontId="39" fillId="3" borderId="3" xfId="3" applyFont="1" applyFill="1" applyBorder="1" applyAlignment="1" applyProtection="1">
      <alignment horizontal="left" vertical="center" shrinkToFit="1"/>
      <protection locked="0"/>
    </xf>
    <xf numFmtId="0" fontId="39" fillId="3" borderId="6" xfId="3" applyFont="1" applyFill="1" applyBorder="1" applyAlignment="1" applyProtection="1">
      <alignment horizontal="left" vertical="center" shrinkToFit="1"/>
      <protection locked="0"/>
    </xf>
    <xf numFmtId="0" fontId="39" fillId="3" borderId="37" xfId="3" applyFont="1" applyFill="1" applyBorder="1" applyAlignment="1" applyProtection="1">
      <alignment horizontal="left" vertical="center" shrinkToFit="1"/>
      <protection locked="0"/>
    </xf>
    <xf numFmtId="0" fontId="39" fillId="3" borderId="1" xfId="3" applyFont="1" applyFill="1" applyBorder="1" applyAlignment="1" applyProtection="1">
      <alignment horizontal="left" vertical="center" shrinkToFit="1"/>
      <protection locked="0"/>
    </xf>
    <xf numFmtId="0" fontId="39" fillId="3" borderId="10" xfId="3" applyFont="1" applyFill="1" applyBorder="1" applyAlignment="1" applyProtection="1">
      <alignment horizontal="left" vertical="center" shrinkToFit="1"/>
      <protection locked="0"/>
    </xf>
    <xf numFmtId="14" fontId="123" fillId="3" borderId="4" xfId="0" applyNumberFormat="1" applyFont="1" applyFill="1" applyBorder="1" applyAlignment="1">
      <alignment horizontal="center" vertical="center" shrinkToFit="1"/>
    </xf>
    <xf numFmtId="14" fontId="123" fillId="3" borderId="0" xfId="0" applyNumberFormat="1" applyFont="1" applyFill="1" applyAlignment="1">
      <alignment horizontal="center" vertical="center" shrinkToFit="1"/>
    </xf>
    <xf numFmtId="14" fontId="123" fillId="3" borderId="7" xfId="0" applyNumberFormat="1" applyFont="1" applyFill="1" applyBorder="1" applyAlignment="1">
      <alignment horizontal="center" vertical="center" shrinkToFit="1"/>
    </xf>
    <xf numFmtId="0" fontId="66" fillId="2" borderId="3" xfId="4" applyFont="1" applyFill="1" applyBorder="1" applyAlignment="1">
      <alignment horizontal="center" vertical="center" wrapText="1" shrinkToFit="1"/>
    </xf>
    <xf numFmtId="0" fontId="66" fillId="2" borderId="6" xfId="4" applyFont="1" applyFill="1" applyBorder="1" applyAlignment="1">
      <alignment horizontal="center" vertical="center" wrapText="1" shrinkToFit="1"/>
    </xf>
    <xf numFmtId="0" fontId="66" fillId="2" borderId="1" xfId="4" applyFont="1" applyFill="1" applyBorder="1" applyAlignment="1">
      <alignment horizontal="center" vertical="center" wrapText="1" shrinkToFit="1"/>
    </xf>
    <xf numFmtId="0" fontId="66" fillId="2" borderId="10" xfId="4" applyFont="1" applyFill="1" applyBorder="1" applyAlignment="1">
      <alignment horizontal="center" vertical="center" wrapText="1" shrinkToFit="1"/>
    </xf>
    <xf numFmtId="180" fontId="39" fillId="3" borderId="49" xfId="3" applyNumberFormat="1" applyFont="1" applyFill="1" applyBorder="1" applyAlignment="1" applyProtection="1">
      <alignment horizontal="center" vertical="center" shrinkToFit="1"/>
      <protection locked="0"/>
    </xf>
    <xf numFmtId="180" fontId="39" fillId="3" borderId="50" xfId="3" applyNumberFormat="1" applyFont="1" applyFill="1" applyBorder="1" applyAlignment="1" applyProtection="1">
      <alignment horizontal="center" vertical="center" shrinkToFit="1"/>
      <protection locked="0"/>
    </xf>
    <xf numFmtId="180" fontId="39" fillId="3" borderId="12" xfId="3" applyNumberFormat="1" applyFont="1" applyFill="1" applyBorder="1" applyAlignment="1" applyProtection="1">
      <alignment horizontal="center" vertical="center" shrinkToFit="1"/>
      <protection locked="0"/>
    </xf>
    <xf numFmtId="180" fontId="39" fillId="3" borderId="106" xfId="3" applyNumberFormat="1" applyFont="1" applyFill="1" applyBorder="1" applyAlignment="1" applyProtection="1">
      <alignment horizontal="center" vertical="center" shrinkToFit="1"/>
      <protection locked="0"/>
    </xf>
    <xf numFmtId="0" fontId="39" fillId="3" borderId="35" xfId="3" applyFont="1" applyFill="1" applyBorder="1" applyAlignment="1" applyProtection="1">
      <alignment horizontal="center" vertical="center" shrinkToFit="1"/>
      <protection locked="0"/>
    </xf>
    <xf numFmtId="0" fontId="4" fillId="4" borderId="41" xfId="0" applyFont="1" applyFill="1" applyBorder="1" applyAlignment="1" applyProtection="1">
      <alignment horizontal="left" vertical="center" shrinkToFit="1"/>
      <protection locked="0"/>
    </xf>
    <xf numFmtId="0" fontId="4" fillId="4" borderId="42" xfId="0" applyFont="1" applyFill="1" applyBorder="1" applyAlignment="1" applyProtection="1">
      <alignment horizontal="left" vertical="center" shrinkToFit="1"/>
      <protection locked="0"/>
    </xf>
    <xf numFmtId="0" fontId="4" fillId="4" borderId="43" xfId="0" applyFont="1" applyFill="1" applyBorder="1" applyAlignment="1" applyProtection="1">
      <alignment horizontal="left" vertical="center" shrinkToFit="1"/>
      <protection locked="0"/>
    </xf>
    <xf numFmtId="0" fontId="4" fillId="4" borderId="45" xfId="0" applyFont="1" applyFill="1" applyBorder="1" applyAlignment="1" applyProtection="1">
      <alignment horizontal="left" vertical="center" shrinkToFit="1"/>
      <protection locked="0"/>
    </xf>
    <xf numFmtId="0" fontId="4" fillId="4" borderId="46" xfId="0" applyFont="1" applyFill="1" applyBorder="1" applyAlignment="1" applyProtection="1">
      <alignment horizontal="left" vertical="center" shrinkToFit="1"/>
      <protection locked="0"/>
    </xf>
    <xf numFmtId="0" fontId="4" fillId="4" borderId="47" xfId="0" applyFont="1" applyFill="1" applyBorder="1" applyAlignment="1" applyProtection="1">
      <alignment horizontal="left" vertical="center" shrinkToFit="1"/>
      <protection locked="0"/>
    </xf>
    <xf numFmtId="0" fontId="4" fillId="3" borderId="74" xfId="0" applyFont="1" applyFill="1" applyBorder="1" applyAlignment="1">
      <alignment horizontal="left" vertical="center" shrinkToFit="1"/>
    </xf>
    <xf numFmtId="0" fontId="4" fillId="3" borderId="77" xfId="0" applyFont="1" applyFill="1" applyBorder="1" applyAlignment="1">
      <alignment horizontal="left" vertical="center" shrinkToFit="1"/>
    </xf>
    <xf numFmtId="0" fontId="4" fillId="3" borderId="75" xfId="0" applyFont="1" applyFill="1" applyBorder="1" applyAlignment="1">
      <alignment horizontal="left" vertical="center" shrinkToFit="1"/>
    </xf>
    <xf numFmtId="0" fontId="4" fillId="3" borderId="78" xfId="0" applyFont="1" applyFill="1" applyBorder="1" applyAlignment="1">
      <alignment horizontal="left" vertical="center" shrinkToFit="1"/>
    </xf>
    <xf numFmtId="0" fontId="4" fillId="0" borderId="84" xfId="0" applyFont="1" applyBorder="1" applyAlignment="1" applyProtection="1">
      <alignment horizontal="center" vertical="center" shrinkToFit="1"/>
      <protection locked="0"/>
    </xf>
    <xf numFmtId="0" fontId="4" fillId="0" borderId="85" xfId="0" applyFont="1" applyBorder="1" applyAlignment="1" applyProtection="1">
      <alignment horizontal="center" vertical="center" shrinkToFit="1"/>
      <protection locked="0"/>
    </xf>
    <xf numFmtId="0" fontId="4" fillId="0" borderId="86"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shrinkToFit="1"/>
      <protection locked="0"/>
    </xf>
    <xf numFmtId="0" fontId="4" fillId="0" borderId="88" xfId="0" applyFont="1" applyBorder="1" applyAlignment="1" applyProtection="1">
      <alignment horizontal="center" vertical="center" shrinkToFit="1"/>
      <protection locked="0"/>
    </xf>
    <xf numFmtId="0" fontId="4" fillId="0" borderId="89" xfId="0" applyFont="1" applyBorder="1" applyAlignment="1" applyProtection="1">
      <alignment horizontal="center" vertical="center" shrinkToFit="1"/>
      <protection locked="0"/>
    </xf>
    <xf numFmtId="178" fontId="4" fillId="3" borderId="59" xfId="0" applyNumberFormat="1" applyFont="1" applyFill="1" applyBorder="1" applyAlignment="1">
      <alignment horizontal="center" vertical="center" shrinkToFit="1"/>
    </xf>
    <xf numFmtId="178" fontId="4" fillId="3" borderId="74" xfId="0" applyNumberFormat="1" applyFont="1" applyFill="1" applyBorder="1" applyAlignment="1">
      <alignment horizontal="center" vertical="center" shrinkToFit="1"/>
    </xf>
    <xf numFmtId="178" fontId="4" fillId="3" borderId="61" xfId="0" applyNumberFormat="1" applyFont="1" applyFill="1" applyBorder="1" applyAlignment="1">
      <alignment horizontal="center" vertical="center" shrinkToFit="1"/>
    </xf>
    <xf numFmtId="178" fontId="4" fillId="3" borderId="75" xfId="0" applyNumberFormat="1" applyFont="1" applyFill="1" applyBorder="1" applyAlignment="1">
      <alignment horizontal="center" vertical="center" shrinkToFit="1"/>
    </xf>
    <xf numFmtId="0" fontId="39" fillId="5" borderId="35" xfId="3" applyFont="1" applyFill="1" applyBorder="1" applyAlignment="1" applyProtection="1">
      <alignment horizontal="center" vertical="center" wrapText="1"/>
      <protection locked="0"/>
    </xf>
    <xf numFmtId="0" fontId="39" fillId="5" borderId="3" xfId="3" applyFont="1" applyFill="1" applyBorder="1" applyAlignment="1" applyProtection="1">
      <alignment horizontal="center" vertical="center" wrapText="1"/>
      <protection locked="0"/>
    </xf>
    <xf numFmtId="0" fontId="39" fillId="5" borderId="6" xfId="3" applyFont="1" applyFill="1" applyBorder="1" applyAlignment="1" applyProtection="1">
      <alignment horizontal="center" vertical="center" wrapText="1"/>
      <protection locked="0"/>
    </xf>
    <xf numFmtId="0" fontId="39" fillId="5" borderId="37" xfId="3" applyFont="1" applyFill="1" applyBorder="1" applyAlignment="1" applyProtection="1">
      <alignment horizontal="center" vertical="center" wrapText="1"/>
      <protection locked="0"/>
    </xf>
    <xf numFmtId="0" fontId="39" fillId="5" borderId="1" xfId="3" applyFont="1" applyFill="1" applyBorder="1" applyAlignment="1" applyProtection="1">
      <alignment horizontal="center" vertical="center" wrapText="1"/>
      <protection locked="0"/>
    </xf>
    <xf numFmtId="0" fontId="39" fillId="5" borderId="10" xfId="3" applyFont="1" applyFill="1" applyBorder="1" applyAlignment="1" applyProtection="1">
      <alignment horizontal="center" vertical="center" wrapText="1"/>
      <protection locked="0"/>
    </xf>
    <xf numFmtId="0" fontId="95" fillId="2" borderId="9" xfId="3" applyFont="1" applyFill="1" applyBorder="1" applyAlignment="1">
      <alignment horizontal="left" shrinkToFit="1"/>
    </xf>
    <xf numFmtId="0" fontId="95" fillId="2" borderId="1" xfId="3" applyFont="1" applyFill="1" applyBorder="1" applyAlignment="1">
      <alignment horizontal="left" shrinkToFit="1"/>
    </xf>
    <xf numFmtId="0" fontId="95" fillId="2" borderId="36" xfId="3" applyFont="1" applyFill="1" applyBorder="1" applyAlignment="1">
      <alignment horizontal="left" shrinkToFit="1"/>
    </xf>
    <xf numFmtId="0" fontId="95" fillId="2" borderId="105" xfId="3" applyFont="1" applyFill="1" applyBorder="1" applyAlignment="1">
      <alignment horizontal="left" vertical="top"/>
    </xf>
    <xf numFmtId="0" fontId="95" fillId="2" borderId="12" xfId="3" applyFont="1" applyFill="1" applyBorder="1" applyAlignment="1">
      <alignment horizontal="left" vertical="top"/>
    </xf>
    <xf numFmtId="0" fontId="95" fillId="2" borderId="9" xfId="3" applyFont="1" applyFill="1" applyBorder="1" applyAlignment="1">
      <alignment horizontal="left" vertical="center" shrinkToFit="1"/>
    </xf>
    <xf numFmtId="0" fontId="95" fillId="2" borderId="1" xfId="3" applyFont="1" applyFill="1" applyBorder="1" applyAlignment="1">
      <alignment horizontal="left" vertical="center" shrinkToFit="1"/>
    </xf>
    <xf numFmtId="0" fontId="95" fillId="2" borderId="36" xfId="3" applyFont="1" applyFill="1" applyBorder="1" applyAlignment="1">
      <alignment horizontal="left" vertical="center" shrinkToFit="1"/>
    </xf>
    <xf numFmtId="0" fontId="30" fillId="2" borderId="2" xfId="3" applyFont="1" applyFill="1" applyBorder="1" applyAlignment="1">
      <alignment horizontal="left" shrinkToFit="1"/>
    </xf>
    <xf numFmtId="0" fontId="30" fillId="2" borderId="3" xfId="3" applyFont="1" applyFill="1" applyBorder="1" applyAlignment="1">
      <alignment horizontal="left" shrinkToFit="1"/>
    </xf>
    <xf numFmtId="0" fontId="30" fillId="2" borderId="34" xfId="3" applyFont="1" applyFill="1" applyBorder="1" applyAlignment="1">
      <alignment horizontal="left" shrinkToFit="1"/>
    </xf>
    <xf numFmtId="0" fontId="117" fillId="2" borderId="48" xfId="3" applyFont="1" applyFill="1" applyBorder="1" applyAlignment="1">
      <alignment horizontal="left"/>
    </xf>
    <xf numFmtId="0" fontId="117" fillId="2" borderId="49" xfId="3" applyFont="1" applyFill="1" applyBorder="1" applyAlignment="1">
      <alignment horizontal="left"/>
    </xf>
    <xf numFmtId="0" fontId="30" fillId="2" borderId="2" xfId="3" applyFont="1" applyFill="1" applyBorder="1" applyAlignment="1">
      <alignment horizontal="left" vertical="center" shrinkToFit="1"/>
    </xf>
    <xf numFmtId="0" fontId="30" fillId="2" borderId="3" xfId="3" applyFont="1" applyFill="1" applyBorder="1" applyAlignment="1">
      <alignment horizontal="left" vertical="center" shrinkToFit="1"/>
    </xf>
    <xf numFmtId="0" fontId="30" fillId="2" borderId="34" xfId="3" applyFont="1" applyFill="1" applyBorder="1" applyAlignment="1">
      <alignment horizontal="left" vertical="center" shrinkToFit="1"/>
    </xf>
    <xf numFmtId="0" fontId="204" fillId="3" borderId="114" xfId="3" applyFont="1" applyFill="1" applyBorder="1" applyAlignment="1" applyProtection="1">
      <alignment horizontal="left" vertical="center" shrinkToFit="1"/>
      <protection locked="0"/>
    </xf>
    <xf numFmtId="0" fontId="78" fillId="3" borderId="39" xfId="3" applyFont="1" applyFill="1" applyBorder="1" applyAlignment="1" applyProtection="1">
      <alignment horizontal="left" vertical="center" shrinkToFit="1"/>
      <protection locked="0"/>
    </xf>
    <xf numFmtId="0" fontId="78" fillId="3" borderId="115" xfId="3" applyFont="1" applyFill="1" applyBorder="1" applyAlignment="1" applyProtection="1">
      <alignment horizontal="left" vertical="center" shrinkToFit="1"/>
      <protection locked="0"/>
    </xf>
    <xf numFmtId="0" fontId="112" fillId="2" borderId="70" xfId="3" applyFont="1" applyFill="1" applyBorder="1" applyAlignment="1">
      <alignment horizontal="center" vertical="center"/>
    </xf>
    <xf numFmtId="0" fontId="104" fillId="2" borderId="71" xfId="3" applyFont="1" applyFill="1" applyBorder="1" applyAlignment="1">
      <alignment horizontal="center" vertical="center"/>
    </xf>
    <xf numFmtId="0" fontId="60" fillId="2" borderId="0" xfId="3" applyFont="1" applyFill="1" applyAlignment="1">
      <alignment horizontal="center" vertical="center"/>
    </xf>
    <xf numFmtId="0" fontId="61" fillId="2" borderId="0" xfId="3" applyFont="1" applyFill="1" applyAlignment="1">
      <alignment horizontal="center" vertical="center" shrinkToFit="1"/>
    </xf>
    <xf numFmtId="0" fontId="66" fillId="2" borderId="0" xfId="3" applyFont="1" applyFill="1" applyAlignment="1">
      <alignment horizontal="right" vertical="center" shrinkToFit="1"/>
    </xf>
    <xf numFmtId="0" fontId="66" fillId="2" borderId="1" xfId="3" applyFont="1" applyFill="1" applyBorder="1" applyAlignment="1">
      <alignment horizontal="right" vertical="center" shrinkToFit="1"/>
    </xf>
    <xf numFmtId="0" fontId="125" fillId="2" borderId="0" xfId="3" applyFont="1" applyFill="1" applyAlignment="1">
      <alignment horizontal="center" vertical="center"/>
    </xf>
    <xf numFmtId="0" fontId="125" fillId="2" borderId="1" xfId="3" applyFont="1" applyFill="1" applyBorder="1" applyAlignment="1">
      <alignment horizontal="center" vertical="center"/>
    </xf>
    <xf numFmtId="0" fontId="66" fillId="2" borderId="0" xfId="3" applyFont="1" applyFill="1" applyAlignment="1" applyProtection="1">
      <alignment horizontal="center" vertical="center" shrinkToFit="1"/>
      <protection locked="0"/>
    </xf>
    <xf numFmtId="0" fontId="66" fillId="2" borderId="1" xfId="3" applyFont="1" applyFill="1" applyBorder="1" applyAlignment="1" applyProtection="1">
      <alignment horizontal="center" vertical="center" shrinkToFit="1"/>
      <protection locked="0"/>
    </xf>
    <xf numFmtId="49" fontId="202" fillId="3" borderId="114" xfId="3" applyNumberFormat="1" applyFont="1" applyFill="1" applyBorder="1" applyAlignment="1" applyProtection="1">
      <alignment horizontal="left" vertical="center" shrinkToFit="1"/>
      <protection locked="0"/>
    </xf>
    <xf numFmtId="49" fontId="39" fillId="3" borderId="39" xfId="3" applyNumberFormat="1" applyFont="1" applyFill="1" applyBorder="1" applyAlignment="1" applyProtection="1">
      <alignment horizontal="left" vertical="center" shrinkToFit="1"/>
      <protection locked="0"/>
    </xf>
    <xf numFmtId="49" fontId="39" fillId="3" borderId="115" xfId="3" applyNumberFormat="1" applyFont="1" applyFill="1" applyBorder="1" applyAlignment="1" applyProtection="1">
      <alignment horizontal="left" vertical="center" shrinkToFit="1"/>
      <protection locked="0"/>
    </xf>
    <xf numFmtId="0" fontId="104" fillId="2" borderId="0" xfId="3" applyFont="1" applyFill="1" applyAlignment="1">
      <alignment horizontal="center" vertical="center" shrinkToFit="1"/>
    </xf>
    <xf numFmtId="0" fontId="30" fillId="2" borderId="114" xfId="3" applyFont="1" applyFill="1" applyBorder="1" applyAlignment="1">
      <alignment horizontal="center" vertical="center" wrapText="1"/>
    </xf>
    <xf numFmtId="0" fontId="30" fillId="2" borderId="39" xfId="3" applyFont="1" applyFill="1" applyBorder="1" applyAlignment="1">
      <alignment horizontal="center" vertical="center" wrapText="1"/>
    </xf>
    <xf numFmtId="0" fontId="30" fillId="2" borderId="115" xfId="3" applyFont="1" applyFill="1" applyBorder="1" applyAlignment="1">
      <alignment horizontal="center" vertical="center" wrapText="1"/>
    </xf>
    <xf numFmtId="0" fontId="31" fillId="2" borderId="114" xfId="3" applyFont="1" applyFill="1" applyBorder="1" applyAlignment="1">
      <alignment horizontal="center" vertical="center" shrinkToFit="1"/>
    </xf>
    <xf numFmtId="0" fontId="31" fillId="2" borderId="39" xfId="3" applyFont="1" applyFill="1" applyBorder="1" applyAlignment="1">
      <alignment horizontal="center" vertical="center" shrinkToFit="1"/>
    </xf>
    <xf numFmtId="0" fontId="31" fillId="2" borderId="115" xfId="3" applyFont="1" applyFill="1" applyBorder="1" applyAlignment="1">
      <alignment horizontal="center" vertical="center" shrinkToFit="1"/>
    </xf>
    <xf numFmtId="0" fontId="31" fillId="2" borderId="114" xfId="3" applyFont="1" applyFill="1" applyBorder="1" applyAlignment="1">
      <alignment horizontal="center" shrinkToFit="1"/>
    </xf>
    <xf numFmtId="0" fontId="203" fillId="2" borderId="39" xfId="3" applyFont="1" applyFill="1" applyBorder="1" applyAlignment="1">
      <alignment horizontal="center" shrinkToFit="1"/>
    </xf>
    <xf numFmtId="0" fontId="203" fillId="2" borderId="115" xfId="3" applyFont="1" applyFill="1" applyBorder="1" applyAlignment="1">
      <alignment horizontal="center" shrinkToFit="1"/>
    </xf>
    <xf numFmtId="0" fontId="31" fillId="2" borderId="39" xfId="3" applyFont="1" applyFill="1" applyBorder="1" applyAlignment="1">
      <alignment horizontal="center" shrinkToFit="1"/>
    </xf>
    <xf numFmtId="0" fontId="31" fillId="2" borderId="115" xfId="3" applyFont="1" applyFill="1" applyBorder="1" applyAlignment="1">
      <alignment horizontal="center" shrinkToFit="1"/>
    </xf>
    <xf numFmtId="0" fontId="230" fillId="2" borderId="114" xfId="3" applyFont="1" applyFill="1" applyBorder="1" applyAlignment="1" applyProtection="1">
      <alignment horizontal="left" vertical="center" shrinkToFit="1"/>
      <protection locked="0"/>
    </xf>
    <xf numFmtId="0" fontId="78" fillId="2" borderId="39" xfId="3" applyFont="1" applyFill="1" applyBorder="1" applyAlignment="1" applyProtection="1">
      <alignment horizontal="left" vertical="center" shrinkToFit="1"/>
      <protection locked="0"/>
    </xf>
    <xf numFmtId="0" fontId="78" fillId="2" borderId="115" xfId="3" applyFont="1" applyFill="1" applyBorder="1" applyAlignment="1" applyProtection="1">
      <alignment horizontal="left" vertical="center" shrinkToFit="1"/>
      <protection locked="0"/>
    </xf>
    <xf numFmtId="0" fontId="241" fillId="2" borderId="114" xfId="3" applyFont="1" applyFill="1" applyBorder="1" applyAlignment="1">
      <alignment horizontal="left" wrapText="1" shrinkToFit="1"/>
    </xf>
    <xf numFmtId="0" fontId="95" fillId="2" borderId="39" xfId="3" applyFont="1" applyFill="1" applyBorder="1" applyAlignment="1">
      <alignment horizontal="left" shrinkToFit="1"/>
    </xf>
    <xf numFmtId="0" fontId="95" fillId="2" borderId="117" xfId="3" applyFont="1" applyFill="1" applyBorder="1" applyAlignment="1">
      <alignment horizontal="left" shrinkToFit="1"/>
    </xf>
    <xf numFmtId="0" fontId="202" fillId="2" borderId="114" xfId="3" applyFont="1" applyFill="1" applyBorder="1" applyAlignment="1">
      <alignment horizontal="center" vertical="top" wrapText="1"/>
    </xf>
    <xf numFmtId="0" fontId="95" fillId="2" borderId="39" xfId="3" applyFont="1" applyFill="1" applyBorder="1" applyAlignment="1">
      <alignment horizontal="center" vertical="top"/>
    </xf>
    <xf numFmtId="0" fontId="95" fillId="2" borderId="115" xfId="3" applyFont="1" applyFill="1" applyBorder="1" applyAlignment="1">
      <alignment horizontal="center" vertical="top"/>
    </xf>
    <xf numFmtId="0" fontId="252" fillId="2" borderId="116" xfId="3" applyFont="1" applyFill="1" applyBorder="1" applyAlignment="1">
      <alignment horizontal="center" vertical="center" shrinkToFit="1"/>
    </xf>
    <xf numFmtId="0" fontId="253" fillId="2" borderId="116" xfId="3" applyFont="1" applyFill="1" applyBorder="1" applyAlignment="1">
      <alignment horizontal="center" vertical="center" shrinkToFit="1"/>
    </xf>
    <xf numFmtId="0" fontId="230" fillId="2" borderId="114" xfId="3" applyFont="1" applyFill="1" applyBorder="1" applyAlignment="1" applyProtection="1">
      <alignment horizontal="center" vertical="center" shrinkToFit="1"/>
      <protection locked="0"/>
    </xf>
    <xf numFmtId="0" fontId="230" fillId="2" borderId="39" xfId="3" applyFont="1" applyFill="1" applyBorder="1" applyAlignment="1" applyProtection="1">
      <alignment horizontal="center" vertical="center" shrinkToFit="1"/>
      <protection locked="0"/>
    </xf>
    <xf numFmtId="0" fontId="230" fillId="2" borderId="115" xfId="3" applyFont="1" applyFill="1" applyBorder="1" applyAlignment="1" applyProtection="1">
      <alignment horizontal="center" vertical="center" shrinkToFit="1"/>
      <protection locked="0"/>
    </xf>
    <xf numFmtId="0" fontId="39" fillId="5" borderId="2" xfId="3" applyFont="1" applyFill="1" applyBorder="1" applyAlignment="1" applyProtection="1">
      <alignment horizontal="left" vertical="center" shrinkToFit="1"/>
      <protection locked="0"/>
    </xf>
    <xf numFmtId="0" fontId="39" fillId="5" borderId="3" xfId="3" applyFont="1" applyFill="1" applyBorder="1" applyAlignment="1" applyProtection="1">
      <alignment horizontal="left" vertical="center" shrinkToFit="1"/>
      <protection locked="0"/>
    </xf>
    <xf numFmtId="0" fontId="39" fillId="5" borderId="34" xfId="3" applyFont="1" applyFill="1" applyBorder="1" applyAlignment="1" applyProtection="1">
      <alignment horizontal="left" vertical="center" shrinkToFit="1"/>
      <protection locked="0"/>
    </xf>
    <xf numFmtId="0" fontId="31" fillId="2" borderId="62" xfId="3" applyFont="1" applyFill="1" applyBorder="1" applyAlignment="1">
      <alignment horizontal="left" vertical="center" shrinkToFit="1"/>
    </xf>
    <xf numFmtId="0" fontId="31" fillId="2" borderId="40" xfId="3" applyFont="1" applyFill="1" applyBorder="1" applyAlignment="1">
      <alignment horizontal="left" vertical="center" shrinkToFit="1"/>
    </xf>
    <xf numFmtId="0" fontId="117" fillId="3" borderId="40" xfId="3" applyFont="1" applyFill="1" applyBorder="1" applyAlignment="1" applyProtection="1">
      <alignment horizontal="left" vertical="center" shrinkToFit="1"/>
      <protection locked="0"/>
    </xf>
    <xf numFmtId="0" fontId="39" fillId="3" borderId="40" xfId="3" applyFont="1" applyFill="1" applyBorder="1" applyAlignment="1" applyProtection="1">
      <alignment horizontal="left" vertical="center" shrinkToFit="1"/>
      <protection locked="0"/>
    </xf>
    <xf numFmtId="0" fontId="39" fillId="3" borderId="57" xfId="3" applyFont="1" applyFill="1" applyBorder="1" applyAlignment="1" applyProtection="1">
      <alignment horizontal="left" vertical="center" shrinkToFit="1"/>
      <protection locked="0"/>
    </xf>
    <xf numFmtId="0" fontId="118" fillId="2" borderId="2" xfId="3" applyFont="1" applyFill="1" applyBorder="1" applyAlignment="1">
      <alignment horizontal="center" vertical="center" wrapText="1" shrinkToFit="1"/>
    </xf>
    <xf numFmtId="0" fontId="118" fillId="2" borderId="3" xfId="3" applyFont="1" applyFill="1" applyBorder="1" applyAlignment="1">
      <alignment horizontal="center" vertical="center" wrapText="1" shrinkToFit="1"/>
    </xf>
    <xf numFmtId="0" fontId="118" fillId="2" borderId="40" xfId="3" applyFont="1" applyFill="1" applyBorder="1" applyAlignment="1">
      <alignment horizontal="center" vertical="center" wrapText="1" shrinkToFit="1"/>
    </xf>
    <xf numFmtId="0" fontId="118" fillId="2" borderId="57" xfId="3" applyFont="1" applyFill="1" applyBorder="1" applyAlignment="1">
      <alignment horizontal="center" vertical="center" wrapText="1" shrinkToFit="1"/>
    </xf>
    <xf numFmtId="0" fontId="110" fillId="2" borderId="9" xfId="3" applyFont="1" applyFill="1" applyBorder="1" applyAlignment="1">
      <alignment horizontal="left" vertical="top" wrapText="1"/>
    </xf>
    <xf numFmtId="0" fontId="110" fillId="2" borderId="1" xfId="3" applyFont="1" applyFill="1" applyBorder="1" applyAlignment="1">
      <alignment horizontal="left" vertical="top" wrapText="1"/>
    </xf>
    <xf numFmtId="0" fontId="110" fillId="2" borderId="36" xfId="3" applyFont="1" applyFill="1" applyBorder="1" applyAlignment="1">
      <alignment horizontal="left" vertical="top" wrapText="1"/>
    </xf>
    <xf numFmtId="0" fontId="31" fillId="2" borderId="64" xfId="3" applyFont="1" applyFill="1" applyBorder="1" applyAlignment="1">
      <alignment horizontal="left" vertical="center" shrinkToFit="1"/>
    </xf>
    <xf numFmtId="0" fontId="31" fillId="2" borderId="60" xfId="3" applyFont="1" applyFill="1" applyBorder="1" applyAlignment="1">
      <alignment horizontal="left" vertical="center" shrinkToFit="1"/>
    </xf>
    <xf numFmtId="0" fontId="39" fillId="3" borderId="60" xfId="3" applyFont="1" applyFill="1" applyBorder="1" applyAlignment="1" applyProtection="1">
      <alignment horizontal="left" vertical="center" shrinkToFit="1"/>
      <protection locked="0"/>
    </xf>
    <xf numFmtId="0" fontId="39" fillId="3" borderId="61" xfId="3" applyFont="1" applyFill="1" applyBorder="1" applyAlignment="1" applyProtection="1">
      <alignment horizontal="left" vertical="center" shrinkToFit="1"/>
      <protection locked="0"/>
    </xf>
    <xf numFmtId="180" fontId="78" fillId="3" borderId="78" xfId="3" applyNumberFormat="1" applyFont="1" applyFill="1" applyBorder="1" applyAlignment="1" applyProtection="1">
      <alignment horizontal="center" vertical="center" wrapText="1"/>
      <protection locked="0"/>
    </xf>
    <xf numFmtId="180" fontId="78" fillId="3" borderId="60" xfId="3" applyNumberFormat="1" applyFont="1" applyFill="1" applyBorder="1" applyAlignment="1" applyProtection="1">
      <alignment horizontal="center" vertical="center" wrapText="1"/>
      <protection locked="0"/>
    </xf>
    <xf numFmtId="180" fontId="78" fillId="3" borderId="60" xfId="3" applyNumberFormat="1" applyFont="1" applyFill="1" applyBorder="1" applyAlignment="1" applyProtection="1">
      <alignment horizontal="center" vertical="center" shrinkToFit="1"/>
      <protection locked="0"/>
    </xf>
    <xf numFmtId="180" fontId="78" fillId="3" borderId="61" xfId="3" applyNumberFormat="1" applyFont="1" applyFill="1" applyBorder="1" applyAlignment="1" applyProtection="1">
      <alignment horizontal="center" vertical="center" shrinkToFit="1"/>
      <protection locked="0"/>
    </xf>
    <xf numFmtId="0" fontId="31" fillId="2" borderId="3" xfId="3" applyFont="1" applyFill="1" applyBorder="1" applyAlignment="1">
      <alignment horizontal="center" vertical="center" shrinkToFit="1"/>
    </xf>
    <xf numFmtId="0" fontId="31" fillId="2" borderId="1" xfId="3" applyFont="1" applyFill="1" applyBorder="1" applyAlignment="1">
      <alignment horizontal="center" vertical="center" shrinkToFit="1"/>
    </xf>
    <xf numFmtId="0" fontId="116" fillId="3" borderId="40" xfId="3" applyFont="1" applyFill="1" applyBorder="1" applyAlignment="1" applyProtection="1">
      <alignment horizontal="left" vertical="center" shrinkToFit="1"/>
      <protection locked="0"/>
    </xf>
    <xf numFmtId="0" fontId="220" fillId="3" borderId="40" xfId="3" applyFont="1" applyFill="1" applyBorder="1" applyAlignment="1" applyProtection="1">
      <alignment horizontal="left" vertical="center" shrinkToFit="1"/>
      <protection locked="0"/>
    </xf>
    <xf numFmtId="0" fontId="110" fillId="4" borderId="9" xfId="3" applyFont="1" applyFill="1" applyBorder="1" applyAlignment="1">
      <alignment horizontal="left" vertical="top" wrapText="1"/>
    </xf>
    <xf numFmtId="0" fontId="110" fillId="4" borderId="1" xfId="3" applyFont="1" applyFill="1" applyBorder="1" applyAlignment="1">
      <alignment horizontal="left" vertical="top" wrapText="1"/>
    </xf>
    <xf numFmtId="0" fontId="110" fillId="4" borderId="36" xfId="3" applyFont="1" applyFill="1" applyBorder="1" applyAlignment="1">
      <alignment horizontal="left" vertical="top" wrapText="1"/>
    </xf>
    <xf numFmtId="0" fontId="22" fillId="2" borderId="9" xfId="4" applyFont="1" applyFill="1" applyBorder="1" applyAlignment="1">
      <alignment horizontal="center" vertical="top" shrinkToFit="1"/>
    </xf>
    <xf numFmtId="0" fontId="22" fillId="2" borderId="1" xfId="4" applyFont="1" applyFill="1" applyBorder="1" applyAlignment="1">
      <alignment horizontal="center" vertical="top" shrinkToFit="1"/>
    </xf>
    <xf numFmtId="0" fontId="22" fillId="2" borderId="36" xfId="4" applyFont="1" applyFill="1" applyBorder="1" applyAlignment="1">
      <alignment horizontal="center" vertical="top" shrinkToFit="1"/>
    </xf>
    <xf numFmtId="0" fontId="115" fillId="2" borderId="1" xfId="3" applyFont="1" applyFill="1" applyBorder="1" applyAlignment="1">
      <alignment horizontal="left" wrapText="1"/>
    </xf>
    <xf numFmtId="0" fontId="39" fillId="4" borderId="2" xfId="3" applyFont="1" applyFill="1" applyBorder="1" applyAlignment="1">
      <alignment horizontal="left" vertical="center" shrinkToFit="1"/>
    </xf>
    <xf numFmtId="0" fontId="39" fillId="4" borderId="3" xfId="3" applyFont="1" applyFill="1" applyBorder="1" applyAlignment="1">
      <alignment horizontal="left" vertical="center" shrinkToFit="1"/>
    </xf>
    <xf numFmtId="0" fontId="39" fillId="4" borderId="34" xfId="3" applyFont="1" applyFill="1" applyBorder="1" applyAlignment="1">
      <alignment horizontal="left" vertical="center" shrinkToFit="1"/>
    </xf>
    <xf numFmtId="0" fontId="106" fillId="2" borderId="35" xfId="4" applyFont="1" applyFill="1" applyBorder="1" applyAlignment="1">
      <alignment horizontal="left" vertical="center" shrinkToFit="1"/>
    </xf>
    <xf numFmtId="0" fontId="106" fillId="2" borderId="3" xfId="4" applyFont="1" applyFill="1" applyBorder="1" applyAlignment="1">
      <alignment horizontal="left" vertical="center" shrinkToFit="1"/>
    </xf>
    <xf numFmtId="0" fontId="106" fillId="2" borderId="6" xfId="4" applyFont="1" applyFill="1" applyBorder="1" applyAlignment="1">
      <alignment horizontal="left" vertical="center" shrinkToFit="1"/>
    </xf>
    <xf numFmtId="0" fontId="106" fillId="2" borderId="37" xfId="4" applyFont="1" applyFill="1" applyBorder="1" applyAlignment="1">
      <alignment horizontal="left" vertical="center" shrinkToFit="1"/>
    </xf>
    <xf numFmtId="0" fontId="106" fillId="2" borderId="1" xfId="4" applyFont="1" applyFill="1" applyBorder="1" applyAlignment="1">
      <alignment horizontal="left" vertical="center" shrinkToFit="1"/>
    </xf>
    <xf numFmtId="0" fontId="106" fillId="2" borderId="10" xfId="4" applyFont="1" applyFill="1" applyBorder="1" applyAlignment="1">
      <alignment horizontal="left" vertical="center" shrinkToFit="1"/>
    </xf>
    <xf numFmtId="0" fontId="104" fillId="2" borderId="2" xfId="4" applyFont="1" applyFill="1" applyBorder="1" applyAlignment="1">
      <alignment horizontal="center" vertical="center"/>
    </xf>
    <xf numFmtId="0" fontId="104" fillId="2" borderId="3" xfId="4" applyFont="1" applyFill="1" applyBorder="1" applyAlignment="1">
      <alignment horizontal="center" vertical="center"/>
    </xf>
    <xf numFmtId="0" fontId="104" fillId="2" borderId="34" xfId="4" applyFont="1" applyFill="1" applyBorder="1" applyAlignment="1">
      <alignment horizontal="center" vertical="center"/>
    </xf>
    <xf numFmtId="14" fontId="106" fillId="2" borderId="35" xfId="4" applyNumberFormat="1" applyFont="1" applyFill="1" applyBorder="1" applyAlignment="1">
      <alignment horizontal="center" vertical="center"/>
    </xf>
    <xf numFmtId="14" fontId="106" fillId="2" borderId="3" xfId="4" applyNumberFormat="1" applyFont="1" applyFill="1" applyBorder="1" applyAlignment="1">
      <alignment horizontal="center" vertical="center"/>
    </xf>
    <xf numFmtId="14" fontId="106" fillId="2" borderId="6" xfId="4" applyNumberFormat="1" applyFont="1" applyFill="1" applyBorder="1" applyAlignment="1">
      <alignment horizontal="center" vertical="center"/>
    </xf>
    <xf numFmtId="0" fontId="104" fillId="2" borderId="37" xfId="4" applyFont="1" applyFill="1" applyBorder="1" applyAlignment="1">
      <alignment horizontal="center" vertical="center"/>
    </xf>
    <xf numFmtId="0" fontId="104" fillId="2" borderId="1" xfId="4" applyFont="1" applyFill="1" applyBorder="1" applyAlignment="1">
      <alignment horizontal="center" vertical="center"/>
    </xf>
    <xf numFmtId="0" fontId="104" fillId="2" borderId="10" xfId="4" applyFont="1" applyFill="1" applyBorder="1" applyAlignment="1">
      <alignment horizontal="center" vertical="center"/>
    </xf>
    <xf numFmtId="0" fontId="104" fillId="2" borderId="4" xfId="4" applyFont="1" applyFill="1" applyBorder="1" applyAlignment="1">
      <alignment horizontal="center" vertical="center"/>
    </xf>
    <xf numFmtId="0" fontId="104" fillId="2" borderId="0" xfId="4" applyFont="1" applyFill="1" applyAlignment="1">
      <alignment horizontal="center" vertical="center"/>
    </xf>
    <xf numFmtId="0" fontId="104" fillId="2" borderId="63" xfId="4" applyFont="1" applyFill="1" applyBorder="1" applyAlignment="1">
      <alignment horizontal="center" vertical="center"/>
    </xf>
    <xf numFmtId="0" fontId="22" fillId="2" borderId="9" xfId="4" applyFont="1" applyFill="1" applyBorder="1" applyAlignment="1">
      <alignment horizontal="center" vertical="top"/>
    </xf>
    <xf numFmtId="0" fontId="22" fillId="2" borderId="1" xfId="4" applyFont="1" applyFill="1" applyBorder="1" applyAlignment="1">
      <alignment horizontal="center" vertical="top"/>
    </xf>
    <xf numFmtId="0" fontId="22" fillId="2" borderId="36" xfId="4" applyFont="1" applyFill="1" applyBorder="1" applyAlignment="1">
      <alignment horizontal="center" vertical="top"/>
    </xf>
    <xf numFmtId="0" fontId="105" fillId="2" borderId="1" xfId="4" applyFont="1" applyFill="1" applyBorder="1" applyAlignment="1">
      <alignment horizontal="left" vertical="center" shrinkToFit="1"/>
    </xf>
    <xf numFmtId="0" fontId="105" fillId="2" borderId="81" xfId="4" applyFont="1" applyFill="1" applyBorder="1" applyAlignment="1">
      <alignment horizontal="left" vertical="center" shrinkToFit="1"/>
    </xf>
    <xf numFmtId="0" fontId="105" fillId="2" borderId="10" xfId="4" applyFont="1" applyFill="1" applyBorder="1" applyAlignment="1">
      <alignment horizontal="left" vertical="center" shrinkToFit="1"/>
    </xf>
    <xf numFmtId="0" fontId="104" fillId="2" borderId="2" xfId="4" applyFont="1" applyFill="1" applyBorder="1" applyAlignment="1">
      <alignment horizontal="center"/>
    </xf>
    <xf numFmtId="0" fontId="104" fillId="2" borderId="34" xfId="4" applyFont="1" applyFill="1" applyBorder="1" applyAlignment="1">
      <alignment horizontal="center"/>
    </xf>
    <xf numFmtId="0" fontId="22" fillId="2" borderId="9" xfId="4" applyFont="1" applyFill="1" applyBorder="1" applyAlignment="1">
      <alignment horizontal="center" vertical="center" shrinkToFit="1"/>
    </xf>
    <xf numFmtId="0" fontId="22" fillId="2" borderId="1" xfId="4" applyFont="1" applyFill="1" applyBorder="1" applyAlignment="1">
      <alignment horizontal="center" vertical="center" shrinkToFit="1"/>
    </xf>
    <xf numFmtId="0" fontId="22" fillId="2" borderId="36" xfId="4" applyFont="1" applyFill="1" applyBorder="1" applyAlignment="1">
      <alignment horizontal="center" vertical="center" shrinkToFit="1"/>
    </xf>
    <xf numFmtId="14" fontId="104" fillId="2" borderId="3" xfId="4" applyNumberFormat="1" applyFont="1" applyFill="1" applyBorder="1" applyAlignment="1">
      <alignment horizontal="center" vertical="center"/>
    </xf>
    <xf numFmtId="14" fontId="104" fillId="2" borderId="1" xfId="4" applyNumberFormat="1" applyFont="1" applyFill="1" applyBorder="1" applyAlignment="1">
      <alignment horizontal="center" vertical="center"/>
    </xf>
    <xf numFmtId="0" fontId="114" fillId="2" borderId="6" xfId="4" applyFont="1" applyFill="1" applyBorder="1" applyAlignment="1">
      <alignment horizontal="center" vertical="center" wrapText="1" shrinkToFit="1"/>
    </xf>
    <xf numFmtId="0" fontId="114" fillId="2" borderId="10" xfId="4" applyFont="1" applyFill="1" applyBorder="1" applyAlignment="1">
      <alignment horizontal="center" vertical="center" shrinkToFit="1"/>
    </xf>
    <xf numFmtId="0" fontId="66" fillId="2" borderId="35" xfId="4" applyFont="1" applyFill="1" applyBorder="1" applyAlignment="1">
      <alignment horizontal="center" vertical="center" wrapText="1" shrinkToFit="1"/>
    </xf>
    <xf numFmtId="0" fontId="66" fillId="2" borderId="37" xfId="4" applyFont="1" applyFill="1" applyBorder="1" applyAlignment="1">
      <alignment horizontal="center" vertical="center" wrapText="1" shrinkToFit="1"/>
    </xf>
    <xf numFmtId="178" fontId="4" fillId="3" borderId="54" xfId="3" applyNumberFormat="1" applyFont="1" applyFill="1" applyBorder="1" applyAlignment="1" applyProtection="1">
      <alignment horizontal="center" vertical="center" shrinkToFit="1"/>
      <protection locked="0"/>
    </xf>
    <xf numFmtId="178" fontId="4" fillId="3" borderId="55" xfId="3" applyNumberFormat="1" applyFont="1" applyFill="1" applyBorder="1" applyAlignment="1" applyProtection="1">
      <alignment horizontal="center" vertical="center" shrinkToFit="1"/>
      <protection locked="0"/>
    </xf>
    <xf numFmtId="178" fontId="4" fillId="3" borderId="56" xfId="3" applyNumberFormat="1" applyFont="1" applyFill="1" applyBorder="1" applyAlignment="1" applyProtection="1">
      <alignment horizontal="center" vertical="center" shrinkToFit="1"/>
      <protection locked="0"/>
    </xf>
    <xf numFmtId="178" fontId="4" fillId="3" borderId="60" xfId="3" applyNumberFormat="1" applyFont="1" applyFill="1" applyBorder="1" applyAlignment="1">
      <alignment horizontal="center" vertical="center" shrinkToFit="1"/>
    </xf>
    <xf numFmtId="178" fontId="4" fillId="3" borderId="61" xfId="3" applyNumberFormat="1" applyFont="1" applyFill="1" applyBorder="1" applyAlignment="1">
      <alignment horizontal="center" vertical="center" shrinkToFit="1"/>
    </xf>
    <xf numFmtId="0" fontId="4" fillId="3" borderId="78" xfId="3" applyFont="1" applyFill="1" applyBorder="1" applyAlignment="1">
      <alignment horizontal="left" vertical="center" shrinkToFit="1"/>
    </xf>
    <xf numFmtId="0" fontId="4" fillId="3" borderId="60" xfId="3" applyFont="1" applyFill="1" applyBorder="1" applyAlignment="1">
      <alignment horizontal="left" vertical="center" shrinkToFit="1"/>
    </xf>
    <xf numFmtId="0" fontId="4" fillId="3" borderId="78" xfId="3" applyFont="1" applyFill="1" applyBorder="1" applyAlignment="1">
      <alignment vertical="center" shrinkToFit="1"/>
    </xf>
    <xf numFmtId="0" fontId="4" fillId="3" borderId="60" xfId="3" applyFont="1" applyFill="1" applyBorder="1" applyAlignment="1">
      <alignment vertical="center" shrinkToFit="1"/>
    </xf>
    <xf numFmtId="0" fontId="4" fillId="3" borderId="61" xfId="3" applyFont="1" applyFill="1" applyBorder="1" applyAlignment="1">
      <alignment vertical="center" shrinkToFit="1"/>
    </xf>
    <xf numFmtId="0" fontId="118" fillId="2" borderId="0" xfId="3" applyFont="1" applyFill="1" applyAlignment="1">
      <alignment horizontal="right" vertical="center"/>
    </xf>
    <xf numFmtId="0" fontId="103" fillId="2" borderId="0" xfId="3" applyFont="1" applyFill="1" applyAlignment="1">
      <alignment horizontal="center" vertical="center"/>
    </xf>
    <xf numFmtId="0" fontId="104" fillId="2" borderId="62" xfId="4" applyFont="1" applyFill="1" applyBorder="1" applyAlignment="1">
      <alignment horizontal="left" vertical="center"/>
    </xf>
    <xf numFmtId="0" fontId="104" fillId="2" borderId="40" xfId="4" applyFont="1" applyFill="1" applyBorder="1" applyAlignment="1">
      <alignment horizontal="left" vertical="center"/>
    </xf>
    <xf numFmtId="0" fontId="104" fillId="2" borderId="79" xfId="4" applyFont="1" applyFill="1" applyBorder="1" applyAlignment="1">
      <alignment horizontal="left" vertical="center"/>
    </xf>
    <xf numFmtId="0" fontId="104" fillId="2" borderId="80" xfId="4" applyFont="1" applyFill="1" applyBorder="1" applyAlignment="1">
      <alignment horizontal="left" vertical="center"/>
    </xf>
    <xf numFmtId="0" fontId="104" fillId="2" borderId="57" xfId="4" applyFont="1" applyFill="1" applyBorder="1" applyAlignment="1">
      <alignment horizontal="left" vertical="center"/>
    </xf>
    <xf numFmtId="0" fontId="82" fillId="2" borderId="0" xfId="3" applyFont="1" applyFill="1" applyAlignment="1">
      <alignment horizontal="center" vertical="center"/>
    </xf>
    <xf numFmtId="178" fontId="4" fillId="3" borderId="40" xfId="3" applyNumberFormat="1" applyFont="1" applyFill="1" applyBorder="1" applyAlignment="1">
      <alignment horizontal="center" vertical="center" shrinkToFit="1"/>
    </xf>
    <xf numFmtId="178" fontId="4" fillId="3" borderId="57" xfId="3" applyNumberFormat="1" applyFont="1" applyFill="1" applyBorder="1" applyAlignment="1">
      <alignment horizontal="center" vertical="center" shrinkToFit="1"/>
    </xf>
    <xf numFmtId="0" fontId="4" fillId="3" borderId="76" xfId="3" applyFont="1" applyFill="1" applyBorder="1" applyAlignment="1">
      <alignment horizontal="left" vertical="center" shrinkToFit="1"/>
    </xf>
    <xf numFmtId="0" fontId="4" fillId="3" borderId="40" xfId="3" applyFont="1" applyFill="1" applyBorder="1" applyAlignment="1">
      <alignment horizontal="left" vertical="center" shrinkToFit="1"/>
    </xf>
    <xf numFmtId="0" fontId="4" fillId="3" borderId="83" xfId="3" applyFont="1" applyFill="1" applyBorder="1" applyAlignment="1">
      <alignment horizontal="left" vertical="center" shrinkToFit="1"/>
    </xf>
    <xf numFmtId="0" fontId="4" fillId="3" borderId="76" xfId="3" applyFont="1" applyFill="1" applyBorder="1" applyAlignment="1">
      <alignment vertical="center" shrinkToFit="1"/>
    </xf>
    <xf numFmtId="0" fontId="4" fillId="3" borderId="40" xfId="3" applyFont="1" applyFill="1" applyBorder="1" applyAlignment="1">
      <alignment vertical="center" shrinkToFit="1"/>
    </xf>
    <xf numFmtId="0" fontId="4" fillId="3" borderId="57" xfId="3" applyFont="1" applyFill="1" applyBorder="1" applyAlignment="1">
      <alignment vertical="center" shrinkToFit="1"/>
    </xf>
    <xf numFmtId="178" fontId="4" fillId="3" borderId="58" xfId="3" applyNumberFormat="1" applyFont="1" applyFill="1" applyBorder="1" applyAlignment="1">
      <alignment horizontal="center" vertical="center" shrinkToFit="1"/>
    </xf>
    <xf numFmtId="178" fontId="4" fillId="3" borderId="59" xfId="3" applyNumberFormat="1" applyFont="1" applyFill="1" applyBorder="1" applyAlignment="1">
      <alignment horizontal="center" vertical="center" shrinkToFit="1"/>
    </xf>
    <xf numFmtId="0" fontId="4" fillId="3" borderId="77" xfId="3" applyFont="1" applyFill="1" applyBorder="1" applyAlignment="1">
      <alignment horizontal="left" vertical="center" shrinkToFit="1"/>
    </xf>
    <xf numFmtId="0" fontId="4" fillId="3" borderId="58" xfId="3" applyFont="1" applyFill="1" applyBorder="1" applyAlignment="1">
      <alignment horizontal="left" vertical="center" shrinkToFit="1"/>
    </xf>
    <xf numFmtId="0" fontId="4" fillId="3" borderId="77" xfId="3" applyFont="1" applyFill="1" applyBorder="1" applyAlignment="1">
      <alignment vertical="center" shrinkToFit="1"/>
    </xf>
    <xf numFmtId="0" fontId="4" fillId="3" borderId="58" xfId="3" applyFont="1" applyFill="1" applyBorder="1" applyAlignment="1">
      <alignment vertical="center" shrinkToFit="1"/>
    </xf>
    <xf numFmtId="0" fontId="4" fillId="3" borderId="59" xfId="3" applyFont="1" applyFill="1" applyBorder="1" applyAlignment="1">
      <alignment vertical="center" shrinkToFit="1"/>
    </xf>
    <xf numFmtId="0" fontId="4" fillId="2" borderId="44"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8" xfId="3" applyFont="1" applyFill="1" applyBorder="1" applyAlignment="1">
      <alignment horizontal="center" vertical="center" shrinkToFit="1"/>
    </xf>
    <xf numFmtId="0" fontId="102" fillId="2" borderId="49" xfId="3" applyFont="1" applyFill="1" applyBorder="1" applyAlignment="1">
      <alignment horizontal="center" vertical="center" shrinkToFit="1"/>
    </xf>
    <xf numFmtId="0" fontId="102" fillId="2" borderId="50" xfId="3" applyFont="1" applyFill="1" applyBorder="1" applyAlignment="1">
      <alignment horizontal="center" vertical="center" shrinkToFit="1"/>
    </xf>
    <xf numFmtId="0" fontId="4" fillId="2" borderId="51" xfId="3" applyFont="1" applyFill="1" applyBorder="1" applyAlignment="1">
      <alignment horizontal="center" vertical="center" shrinkToFit="1"/>
    </xf>
    <xf numFmtId="0" fontId="102" fillId="2" borderId="52" xfId="3" applyFont="1" applyFill="1" applyBorder="1" applyAlignment="1">
      <alignment horizontal="center" vertical="center" shrinkToFit="1"/>
    </xf>
    <xf numFmtId="0" fontId="102" fillId="2" borderId="53" xfId="3" applyFont="1" applyFill="1" applyBorder="1" applyAlignment="1">
      <alignment horizontal="center" vertical="center" shrinkToFit="1"/>
    </xf>
    <xf numFmtId="0" fontId="4" fillId="0" borderId="38"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82" xfId="3" applyFont="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3" xfId="3" applyFont="1" applyFill="1" applyBorder="1" applyAlignment="1">
      <alignment horizontal="center" vertical="center" shrinkToFit="1"/>
    </xf>
    <xf numFmtId="0" fontId="4" fillId="2" borderId="6" xfId="3" applyFont="1" applyFill="1" applyBorder="1" applyAlignment="1">
      <alignment horizontal="center" vertical="center" shrinkToFit="1"/>
    </xf>
    <xf numFmtId="0" fontId="4" fillId="2" borderId="38" xfId="3" applyFont="1" applyFill="1" applyBorder="1" applyAlignment="1">
      <alignment horizontal="center" vertical="center" shrinkToFit="1"/>
    </xf>
    <xf numFmtId="0" fontId="4" fillId="2" borderId="39" xfId="3" applyFont="1" applyFill="1" applyBorder="1" applyAlignment="1">
      <alignment horizontal="center" vertical="center" shrinkToFit="1"/>
    </xf>
    <xf numFmtId="0" fontId="4" fillId="2" borderId="82" xfId="3" applyFont="1" applyFill="1" applyBorder="1" applyAlignment="1">
      <alignment horizontal="center" vertical="center" shrinkToFit="1"/>
    </xf>
    <xf numFmtId="0" fontId="99" fillId="2" borderId="38" xfId="0" applyFont="1" applyFill="1" applyBorder="1" applyAlignment="1">
      <alignment horizontal="left" vertical="center" shrinkToFit="1"/>
    </xf>
    <xf numFmtId="0" fontId="99" fillId="2" borderId="39" xfId="0" applyFont="1" applyFill="1" applyBorder="1" applyAlignment="1">
      <alignment horizontal="left" vertical="center" shrinkToFit="1"/>
    </xf>
    <xf numFmtId="0" fontId="99" fillId="6" borderId="54" xfId="0" applyFont="1" applyFill="1" applyBorder="1" applyAlignment="1" applyProtection="1">
      <alignment horizontal="center" vertical="center" wrapText="1"/>
      <protection locked="0"/>
    </xf>
    <xf numFmtId="0" fontId="99" fillId="6" borderId="55" xfId="0" applyFont="1" applyFill="1" applyBorder="1" applyAlignment="1" applyProtection="1">
      <alignment horizontal="center" vertical="center" wrapText="1"/>
      <protection locked="0"/>
    </xf>
    <xf numFmtId="0" fontId="99" fillId="6" borderId="56" xfId="0" applyFont="1" applyFill="1" applyBorder="1" applyAlignment="1" applyProtection="1">
      <alignment horizontal="center" vertical="center" wrapText="1"/>
      <protection locked="0"/>
    </xf>
    <xf numFmtId="0" fontId="120" fillId="2" borderId="39" xfId="0" applyFont="1" applyFill="1" applyBorder="1" applyAlignment="1">
      <alignment horizontal="center" vertical="center" wrapText="1"/>
    </xf>
    <xf numFmtId="0" fontId="120" fillId="2" borderId="8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78" fillId="3" borderId="114" xfId="3" applyFont="1" applyFill="1" applyBorder="1" applyAlignment="1" applyProtection="1">
      <alignment horizontal="center" vertical="center" shrinkToFit="1"/>
      <protection locked="0"/>
    </xf>
    <xf numFmtId="0" fontId="78" fillId="3" borderId="39" xfId="3" applyFont="1" applyFill="1" applyBorder="1" applyAlignment="1" applyProtection="1">
      <alignment horizontal="center" vertical="center" shrinkToFit="1"/>
      <protection locked="0"/>
    </xf>
    <xf numFmtId="0" fontId="78" fillId="3" borderId="115" xfId="3" applyFont="1" applyFill="1" applyBorder="1" applyAlignment="1" applyProtection="1">
      <alignment horizontal="center" vertical="center" shrinkToFit="1"/>
      <protection locked="0"/>
    </xf>
    <xf numFmtId="49" fontId="202" fillId="3" borderId="114" xfId="3" applyNumberFormat="1" applyFont="1" applyFill="1" applyBorder="1" applyAlignment="1">
      <alignment horizontal="center" vertical="center" shrinkToFit="1"/>
    </xf>
    <xf numFmtId="49" fontId="202" fillId="3" borderId="39" xfId="3" applyNumberFormat="1" applyFont="1" applyFill="1" applyBorder="1" applyAlignment="1">
      <alignment horizontal="center" vertical="center" shrinkToFit="1"/>
    </xf>
    <xf numFmtId="49" fontId="202" fillId="3" borderId="115" xfId="3" applyNumberFormat="1" applyFont="1" applyFill="1" applyBorder="1" applyAlignment="1">
      <alignment horizontal="center" vertical="center" shrinkToFit="1"/>
    </xf>
    <xf numFmtId="0" fontId="230" fillId="3" borderId="114" xfId="3" applyFont="1" applyFill="1" applyBorder="1" applyAlignment="1">
      <alignment horizontal="center" vertical="center" shrinkToFit="1"/>
    </xf>
    <xf numFmtId="0" fontId="230" fillId="3" borderId="39" xfId="3" applyFont="1" applyFill="1" applyBorder="1" applyAlignment="1">
      <alignment horizontal="center" vertical="center" shrinkToFit="1"/>
    </xf>
    <xf numFmtId="0" fontId="176" fillId="2" borderId="0" xfId="6" applyFont="1" applyFill="1" applyAlignment="1">
      <alignment horizontal="center"/>
    </xf>
    <xf numFmtId="0" fontId="177" fillId="2" borderId="0" xfId="6" applyFont="1" applyFill="1" applyAlignment="1">
      <alignment horizontal="center" vertical="top"/>
    </xf>
    <xf numFmtId="0" fontId="155" fillId="2" borderId="2" xfId="6" applyFont="1" applyFill="1" applyBorder="1" applyAlignment="1">
      <alignment horizontal="center" vertical="center"/>
    </xf>
    <xf numFmtId="0" fontId="155" fillId="2" borderId="3" xfId="6" applyFont="1" applyFill="1" applyBorder="1" applyAlignment="1">
      <alignment horizontal="center" vertical="center"/>
    </xf>
    <xf numFmtId="0" fontId="155" fillId="2" borderId="6" xfId="6" applyFont="1" applyFill="1" applyBorder="1" applyAlignment="1">
      <alignment horizontal="center" vertical="center"/>
    </xf>
    <xf numFmtId="0" fontId="155" fillId="2" borderId="9" xfId="6" applyFont="1" applyFill="1" applyBorder="1" applyAlignment="1">
      <alignment horizontal="center" vertical="center"/>
    </xf>
    <xf numFmtId="0" fontId="155" fillId="2" borderId="1" xfId="6" applyFont="1" applyFill="1" applyBorder="1" applyAlignment="1">
      <alignment horizontal="center" vertical="center"/>
    </xf>
    <xf numFmtId="0" fontId="155" fillId="2" borderId="10" xfId="6" applyFont="1" applyFill="1" applyBorder="1" applyAlignment="1">
      <alignment horizontal="center" vertical="center"/>
    </xf>
    <xf numFmtId="0" fontId="123" fillId="3" borderId="0" xfId="6" applyFont="1" applyFill="1" applyAlignment="1" applyProtection="1">
      <alignment horizontal="center" vertical="center" shrinkToFit="1"/>
      <protection locked="0"/>
    </xf>
    <xf numFmtId="0" fontId="123" fillId="3" borderId="1" xfId="6" applyFont="1" applyFill="1" applyBorder="1" applyAlignment="1" applyProtection="1">
      <alignment horizontal="center" vertical="center" shrinkToFit="1"/>
      <protection locked="0"/>
    </xf>
    <xf numFmtId="0" fontId="170" fillId="2" borderId="3" xfId="6" applyFont="1" applyFill="1" applyBorder="1" applyAlignment="1">
      <alignment horizontal="center" vertical="center"/>
    </xf>
    <xf numFmtId="0" fontId="172" fillId="2" borderId="0" xfId="6" applyFont="1" applyFill="1" applyAlignment="1">
      <alignment horizontal="center" vertical="center"/>
    </xf>
    <xf numFmtId="0" fontId="173" fillId="2" borderId="0" xfId="6" applyFont="1" applyFill="1" applyAlignment="1">
      <alignment horizontal="center" vertical="center"/>
    </xf>
    <xf numFmtId="0" fontId="173" fillId="2" borderId="0" xfId="6" applyFont="1" applyFill="1" applyAlignment="1">
      <alignment horizontal="center" vertical="top"/>
    </xf>
    <xf numFmtId="0" fontId="158" fillId="2" borderId="0" xfId="6" applyFont="1" applyFill="1" applyAlignment="1">
      <alignment horizontal="right" vertical="center"/>
    </xf>
    <xf numFmtId="0" fontId="4" fillId="0" borderId="1" xfId="6" applyFont="1" applyBorder="1" applyAlignment="1">
      <alignment horizontal="left" vertical="center" shrinkToFit="1"/>
    </xf>
    <xf numFmtId="0" fontId="164" fillId="2" borderId="1" xfId="6" applyFont="1" applyFill="1" applyBorder="1" applyAlignment="1">
      <alignment horizontal="center" vertical="center" wrapText="1"/>
    </xf>
    <xf numFmtId="0" fontId="164" fillId="2" borderId="1" xfId="6" applyFont="1" applyFill="1" applyBorder="1" applyAlignment="1">
      <alignment horizontal="center" vertical="center"/>
    </xf>
    <xf numFmtId="0" fontId="164" fillId="2" borderId="2" xfId="6" applyFont="1" applyFill="1" applyBorder="1" applyAlignment="1">
      <alignment horizontal="center" vertical="center"/>
    </xf>
    <xf numFmtId="0" fontId="164" fillId="2" borderId="3" xfId="6" applyFont="1" applyFill="1" applyBorder="1" applyAlignment="1">
      <alignment horizontal="center" vertical="center"/>
    </xf>
    <xf numFmtId="0" fontId="164" fillId="2" borderId="6" xfId="6" applyFont="1" applyFill="1" applyBorder="1" applyAlignment="1">
      <alignment horizontal="center" vertical="center"/>
    </xf>
    <xf numFmtId="0" fontId="167" fillId="2" borderId="9" xfId="6" applyFont="1" applyFill="1" applyBorder="1" applyAlignment="1">
      <alignment horizontal="center" vertical="center"/>
    </xf>
    <xf numFmtId="0" fontId="168" fillId="2" borderId="1" xfId="6" applyFont="1" applyFill="1" applyBorder="1" applyAlignment="1">
      <alignment vertical="center"/>
    </xf>
    <xf numFmtId="0" fontId="168" fillId="2" borderId="10" xfId="6" applyFont="1" applyFill="1" applyBorder="1" applyAlignment="1">
      <alignment vertical="center"/>
    </xf>
    <xf numFmtId="0" fontId="51" fillId="2" borderId="0" xfId="6" applyFont="1" applyFill="1" applyAlignment="1">
      <alignment horizontal="right" shrinkToFit="1"/>
    </xf>
    <xf numFmtId="0" fontId="214" fillId="2" borderId="0" xfId="6" applyFont="1" applyFill="1" applyAlignment="1">
      <alignment horizontal="right" vertical="center"/>
    </xf>
    <xf numFmtId="0" fontId="158" fillId="2" borderId="1" xfId="6" applyFont="1" applyFill="1" applyBorder="1" applyAlignment="1">
      <alignment horizontal="left" vertical="center"/>
    </xf>
    <xf numFmtId="0" fontId="163" fillId="2" borderId="0" xfId="6" applyFont="1" applyFill="1" applyAlignment="1">
      <alignment horizontal="left" vertical="top" shrinkToFit="1"/>
    </xf>
    <xf numFmtId="49" fontId="162" fillId="3" borderId="0" xfId="6" applyNumberFormat="1" applyFont="1" applyFill="1" applyAlignment="1" applyProtection="1">
      <alignment horizontal="center" shrinkToFit="1"/>
      <protection locked="0"/>
    </xf>
    <xf numFmtId="0" fontId="162" fillId="3" borderId="0" xfId="6" applyFont="1" applyFill="1" applyAlignment="1" applyProtection="1">
      <alignment horizontal="left" shrinkToFit="1"/>
      <protection locked="0"/>
    </xf>
    <xf numFmtId="49" fontId="146" fillId="3" borderId="3" xfId="4" applyNumberFormat="1" applyFont="1" applyFill="1" applyBorder="1" applyAlignment="1" applyProtection="1">
      <alignment horizontal="center" vertical="center" shrinkToFit="1"/>
      <protection locked="0"/>
    </xf>
    <xf numFmtId="49" fontId="123" fillId="3" borderId="3" xfId="4" applyNumberFormat="1" applyFont="1" applyFill="1" applyBorder="1" applyAlignment="1" applyProtection="1">
      <alignment horizontal="center" vertical="center" shrinkToFit="1"/>
      <protection locked="0"/>
    </xf>
    <xf numFmtId="49" fontId="123" fillId="3" borderId="6" xfId="4" applyNumberFormat="1" applyFont="1" applyFill="1" applyBorder="1" applyAlignment="1" applyProtection="1">
      <alignment horizontal="center" vertical="center" shrinkToFit="1"/>
      <protection locked="0"/>
    </xf>
    <xf numFmtId="49" fontId="123" fillId="3" borderId="1" xfId="4" applyNumberFormat="1" applyFont="1" applyFill="1" applyBorder="1" applyAlignment="1" applyProtection="1">
      <alignment horizontal="center" vertical="center" shrinkToFit="1"/>
      <protection locked="0"/>
    </xf>
    <xf numFmtId="49" fontId="123" fillId="3" borderId="10" xfId="4" applyNumberFormat="1" applyFont="1" applyFill="1" applyBorder="1" applyAlignment="1" applyProtection="1">
      <alignment horizontal="center" vertical="center" shrinkToFit="1"/>
      <protection locked="0"/>
    </xf>
    <xf numFmtId="0" fontId="104" fillId="3" borderId="35" xfId="4" applyFont="1" applyFill="1" applyBorder="1" applyAlignment="1" applyProtection="1">
      <alignment horizontal="left" vertical="center" shrinkToFit="1"/>
      <protection locked="0"/>
    </xf>
    <xf numFmtId="0" fontId="104" fillId="3" borderId="3" xfId="4" applyFont="1" applyFill="1" applyBorder="1" applyAlignment="1" applyProtection="1">
      <alignment horizontal="left" vertical="center" shrinkToFit="1"/>
      <protection locked="0"/>
    </xf>
    <xf numFmtId="0" fontId="104" fillId="3" borderId="6" xfId="4" applyFont="1" applyFill="1" applyBorder="1" applyAlignment="1" applyProtection="1">
      <alignment horizontal="left" vertical="center" shrinkToFit="1"/>
      <protection locked="0"/>
    </xf>
    <xf numFmtId="0" fontId="104" fillId="3" borderId="37" xfId="4" applyFont="1" applyFill="1" applyBorder="1" applyAlignment="1" applyProtection="1">
      <alignment horizontal="left" vertical="center" shrinkToFit="1"/>
      <protection locked="0"/>
    </xf>
    <xf numFmtId="0" fontId="104" fillId="3" borderId="1" xfId="4" applyFont="1" applyFill="1" applyBorder="1" applyAlignment="1" applyProtection="1">
      <alignment horizontal="left" vertical="center" shrinkToFit="1"/>
      <protection locked="0"/>
    </xf>
    <xf numFmtId="0" fontId="104" fillId="3" borderId="10" xfId="4" applyFont="1" applyFill="1" applyBorder="1" applyAlignment="1" applyProtection="1">
      <alignment horizontal="left" vertical="center" shrinkToFit="1"/>
      <protection locked="0"/>
    </xf>
    <xf numFmtId="49" fontId="221" fillId="3" borderId="3" xfId="4" applyNumberFormat="1" applyFont="1" applyFill="1" applyBorder="1" applyAlignment="1" applyProtection="1">
      <alignment horizontal="center" vertical="center" wrapText="1"/>
      <protection locked="0"/>
    </xf>
    <xf numFmtId="49" fontId="54" fillId="3" borderId="3" xfId="4" applyNumberFormat="1" applyFont="1" applyFill="1" applyBorder="1" applyAlignment="1" applyProtection="1">
      <alignment horizontal="center" vertical="center" wrapText="1"/>
      <protection locked="0"/>
    </xf>
    <xf numFmtId="49" fontId="54" fillId="3" borderId="6" xfId="4" applyNumberFormat="1" applyFont="1" applyFill="1" applyBorder="1" applyAlignment="1" applyProtection="1">
      <alignment horizontal="center" vertical="center" wrapText="1"/>
      <protection locked="0"/>
    </xf>
    <xf numFmtId="49" fontId="54" fillId="3" borderId="1" xfId="4" applyNumberFormat="1" applyFont="1" applyFill="1" applyBorder="1" applyAlignment="1" applyProtection="1">
      <alignment horizontal="center" vertical="center" wrapText="1"/>
      <protection locked="0"/>
    </xf>
    <xf numFmtId="49" fontId="54" fillId="3" borderId="10" xfId="4" applyNumberFormat="1" applyFont="1" applyFill="1" applyBorder="1" applyAlignment="1" applyProtection="1">
      <alignment horizontal="center" vertical="center" wrapText="1"/>
      <protection locked="0"/>
    </xf>
    <xf numFmtId="38" fontId="123" fillId="2" borderId="3" xfId="1" applyFont="1" applyFill="1" applyBorder="1" applyAlignment="1" applyProtection="1">
      <alignment horizontal="right" vertical="center" shrinkToFit="1"/>
    </xf>
    <xf numFmtId="38" fontId="123" fillId="2" borderId="1" xfId="1" applyFont="1" applyFill="1" applyBorder="1" applyAlignment="1" applyProtection="1">
      <alignment horizontal="right" vertical="center" shrinkToFit="1"/>
    </xf>
    <xf numFmtId="0" fontId="75" fillId="5" borderId="0" xfId="4" applyFont="1" applyFill="1" applyAlignment="1" applyProtection="1">
      <alignment horizontal="center" vertical="center" shrinkToFit="1"/>
      <protection locked="0"/>
    </xf>
    <xf numFmtId="0" fontId="75" fillId="2" borderId="2" xfId="4" applyFont="1" applyFill="1" applyBorder="1" applyAlignment="1">
      <alignment horizontal="center" shrinkToFit="1"/>
    </xf>
    <xf numFmtId="0" fontId="75" fillId="2" borderId="3" xfId="4" applyFont="1" applyFill="1" applyBorder="1" applyAlignment="1">
      <alignment horizontal="center" shrinkToFit="1"/>
    </xf>
    <xf numFmtId="0" fontId="75" fillId="2" borderId="34" xfId="4" applyFont="1" applyFill="1" applyBorder="1" applyAlignment="1">
      <alignment horizontal="center" shrinkToFit="1"/>
    </xf>
    <xf numFmtId="0" fontId="131" fillId="2" borderId="2" xfId="4" applyFont="1" applyFill="1" applyBorder="1" applyAlignment="1">
      <alignment horizontal="center"/>
    </xf>
    <xf numFmtId="0" fontId="131" fillId="2" borderId="3" xfId="4" applyFont="1" applyFill="1" applyBorder="1" applyAlignment="1">
      <alignment horizontal="center"/>
    </xf>
    <xf numFmtId="0" fontId="131" fillId="2" borderId="34" xfId="4" applyFont="1" applyFill="1" applyBorder="1" applyAlignment="1">
      <alignment horizontal="center"/>
    </xf>
    <xf numFmtId="0" fontId="134" fillId="2" borderId="1" xfId="4" applyFont="1" applyFill="1" applyBorder="1" applyAlignment="1">
      <alignment horizontal="center" vertical="center" shrinkToFit="1"/>
    </xf>
    <xf numFmtId="0" fontId="134" fillId="2" borderId="36" xfId="4" applyFont="1" applyFill="1" applyBorder="1" applyAlignment="1">
      <alignment horizontal="center" vertical="center" shrinkToFit="1"/>
    </xf>
    <xf numFmtId="0" fontId="63" fillId="2" borderId="9" xfId="4" applyFont="1" applyFill="1" applyBorder="1" applyAlignment="1">
      <alignment horizontal="center" vertical="top" shrinkToFit="1"/>
    </xf>
    <xf numFmtId="0" fontId="63" fillId="2" borderId="1" xfId="4" applyFont="1" applyFill="1" applyBorder="1" applyAlignment="1">
      <alignment horizontal="center" vertical="top" shrinkToFit="1"/>
    </xf>
    <xf numFmtId="0" fontId="63" fillId="2" borderId="36" xfId="4" applyFont="1" applyFill="1" applyBorder="1" applyAlignment="1">
      <alignment horizontal="center" vertical="top" shrinkToFit="1"/>
    </xf>
    <xf numFmtId="0" fontId="142" fillId="2" borderId="1" xfId="4" applyFont="1" applyFill="1" applyBorder="1" applyAlignment="1">
      <alignment horizontal="left" vertical="center"/>
    </xf>
    <xf numFmtId="0" fontId="142" fillId="2" borderId="10" xfId="4" applyFont="1" applyFill="1" applyBorder="1" applyAlignment="1">
      <alignment horizontal="left" vertical="center"/>
    </xf>
    <xf numFmtId="0" fontId="67" fillId="5" borderId="3" xfId="4" applyFont="1" applyFill="1" applyBorder="1" applyAlignment="1" applyProtection="1">
      <alignment horizontal="center" vertical="center" wrapText="1"/>
      <protection locked="0"/>
    </xf>
    <xf numFmtId="0" fontId="67" fillId="5" borderId="6" xfId="4" applyFont="1" applyFill="1" applyBorder="1" applyAlignment="1" applyProtection="1">
      <alignment horizontal="center" vertical="center" wrapText="1"/>
      <protection locked="0"/>
    </xf>
    <xf numFmtId="0" fontId="67" fillId="5" borderId="1" xfId="4" applyFont="1" applyFill="1" applyBorder="1" applyAlignment="1" applyProtection="1">
      <alignment horizontal="center" vertical="center" wrapText="1"/>
      <protection locked="0"/>
    </xf>
    <xf numFmtId="0" fontId="67" fillId="5" borderId="10" xfId="4" applyFont="1" applyFill="1" applyBorder="1" applyAlignment="1" applyProtection="1">
      <alignment horizontal="center" vertical="center" wrapText="1"/>
      <protection locked="0"/>
    </xf>
    <xf numFmtId="0" fontId="66" fillId="3" borderId="3" xfId="4" applyFont="1" applyFill="1" applyBorder="1" applyAlignment="1" applyProtection="1">
      <alignment horizontal="center" vertical="center"/>
      <protection locked="0"/>
    </xf>
    <xf numFmtId="0" fontId="66" fillId="3" borderId="1" xfId="4" applyFont="1" applyFill="1" applyBorder="1" applyAlignment="1" applyProtection="1">
      <alignment horizontal="center" vertical="center"/>
      <protection locked="0"/>
    </xf>
    <xf numFmtId="0" fontId="62" fillId="3" borderId="3" xfId="4" applyFont="1" applyFill="1" applyBorder="1" applyAlignment="1" applyProtection="1">
      <alignment horizontal="center" vertical="center"/>
      <protection locked="0"/>
    </xf>
    <xf numFmtId="0" fontId="62" fillId="3" borderId="1" xfId="4" applyFont="1" applyFill="1" applyBorder="1" applyAlignment="1" applyProtection="1">
      <alignment horizontal="center" vertical="center"/>
      <protection locked="0"/>
    </xf>
    <xf numFmtId="0" fontId="78" fillId="3" borderId="77" xfId="0" applyFont="1" applyFill="1" applyBorder="1" applyAlignment="1" applyProtection="1">
      <alignment horizontal="center" vertical="center" shrinkToFit="1"/>
      <protection locked="0"/>
    </xf>
    <xf numFmtId="0" fontId="78" fillId="3" borderId="58" xfId="0" applyFont="1" applyFill="1" applyBorder="1" applyAlignment="1" applyProtection="1">
      <alignment horizontal="center" vertical="center" shrinkToFit="1"/>
      <protection locked="0"/>
    </xf>
    <xf numFmtId="0" fontId="78" fillId="3" borderId="59" xfId="0" applyFont="1" applyFill="1" applyBorder="1" applyAlignment="1" applyProtection="1">
      <alignment horizontal="center" vertical="center" shrinkToFit="1"/>
      <protection locked="0"/>
    </xf>
    <xf numFmtId="0" fontId="219" fillId="3" borderId="35" xfId="4" applyFont="1" applyFill="1" applyBorder="1" applyAlignment="1" applyProtection="1">
      <alignment horizontal="center" vertical="center" shrinkToFit="1"/>
      <protection locked="0"/>
    </xf>
    <xf numFmtId="0" fontId="78" fillId="3" borderId="3" xfId="4" applyFont="1" applyFill="1" applyBorder="1" applyAlignment="1" applyProtection="1">
      <alignment horizontal="center" vertical="center" shrinkToFit="1"/>
      <protection locked="0"/>
    </xf>
    <xf numFmtId="0" fontId="78" fillId="3" borderId="6" xfId="4" applyFont="1" applyFill="1" applyBorder="1" applyAlignment="1" applyProtection="1">
      <alignment horizontal="center" vertical="center" shrinkToFit="1"/>
      <protection locked="0"/>
    </xf>
    <xf numFmtId="0" fontId="78" fillId="3" borderId="37" xfId="4" applyFont="1" applyFill="1" applyBorder="1" applyAlignment="1" applyProtection="1">
      <alignment horizontal="center" vertical="center" shrinkToFit="1"/>
      <protection locked="0"/>
    </xf>
    <xf numFmtId="0" fontId="78" fillId="3" borderId="1" xfId="4" applyFont="1" applyFill="1" applyBorder="1" applyAlignment="1" applyProtection="1">
      <alignment horizontal="center" vertical="center" shrinkToFit="1"/>
      <protection locked="0"/>
    </xf>
    <xf numFmtId="0" fontId="78" fillId="3" borderId="10" xfId="4" applyFont="1" applyFill="1" applyBorder="1" applyAlignment="1" applyProtection="1">
      <alignment horizontal="center" vertical="center" shrinkToFit="1"/>
      <protection locked="0"/>
    </xf>
    <xf numFmtId="0" fontId="95" fillId="2" borderId="9" xfId="4" applyFont="1" applyFill="1" applyBorder="1" applyAlignment="1">
      <alignment horizontal="center" vertical="center" shrinkToFit="1"/>
    </xf>
    <xf numFmtId="0" fontId="95" fillId="2" borderId="1" xfId="4" applyFont="1" applyFill="1" applyBorder="1" applyAlignment="1">
      <alignment horizontal="center" vertical="center" shrinkToFit="1"/>
    </xf>
    <xf numFmtId="0" fontId="95" fillId="2" borderId="36" xfId="4" applyFont="1" applyFill="1" applyBorder="1" applyAlignment="1">
      <alignment horizontal="center" vertical="center" shrinkToFit="1"/>
    </xf>
    <xf numFmtId="0" fontId="73" fillId="2" borderId="2" xfId="4" applyFont="1" applyFill="1" applyBorder="1" applyAlignment="1">
      <alignment horizontal="center" vertical="center"/>
    </xf>
    <xf numFmtId="0" fontId="73" fillId="2" borderId="3" xfId="4" applyFont="1" applyFill="1" applyBorder="1" applyAlignment="1">
      <alignment horizontal="center" vertical="center"/>
    </xf>
    <xf numFmtId="0" fontId="73" fillId="2" borderId="34" xfId="4" applyFont="1" applyFill="1" applyBorder="1" applyAlignment="1">
      <alignment horizontal="center" vertical="center"/>
    </xf>
    <xf numFmtId="0" fontId="66" fillId="3" borderId="1" xfId="4" applyFont="1" applyFill="1" applyBorder="1" applyAlignment="1" applyProtection="1">
      <alignment horizontal="left" vertical="center" shrinkToFit="1"/>
      <protection locked="0"/>
    </xf>
    <xf numFmtId="0" fontId="75" fillId="2" borderId="0" xfId="4" applyFont="1" applyFill="1" applyAlignment="1">
      <alignment horizontal="left" vertical="center"/>
    </xf>
    <xf numFmtId="0" fontId="84" fillId="2" borderId="0" xfId="4" applyFont="1" applyFill="1" applyAlignment="1">
      <alignment horizontal="center" vertical="center"/>
    </xf>
    <xf numFmtId="0" fontId="61" fillId="2" borderId="1" xfId="4" applyFont="1" applyFill="1" applyBorder="1" applyAlignment="1">
      <alignment horizontal="left" vertical="center"/>
    </xf>
    <xf numFmtId="38" fontId="123" fillId="3" borderId="35" xfId="1" applyFont="1" applyFill="1" applyBorder="1" applyAlignment="1" applyProtection="1">
      <alignment horizontal="right" vertical="center" shrinkToFit="1"/>
      <protection locked="0"/>
    </xf>
    <xf numFmtId="38" fontId="123" fillId="3" borderId="3" xfId="1" applyFont="1" applyFill="1" applyBorder="1" applyAlignment="1" applyProtection="1">
      <alignment horizontal="right" vertical="center" shrinkToFit="1"/>
      <protection locked="0"/>
    </xf>
    <xf numFmtId="38" fontId="123" fillId="3" borderId="6" xfId="1" applyFont="1" applyFill="1" applyBorder="1" applyAlignment="1" applyProtection="1">
      <alignment horizontal="right" vertical="center" shrinkToFit="1"/>
      <protection locked="0"/>
    </xf>
    <xf numFmtId="38" fontId="123" fillId="3" borderId="37" xfId="1" applyFont="1" applyFill="1" applyBorder="1" applyAlignment="1" applyProtection="1">
      <alignment horizontal="right" vertical="center" shrinkToFit="1"/>
      <protection locked="0"/>
    </xf>
    <xf numFmtId="38" fontId="123" fillId="3" borderId="1" xfId="1" applyFont="1" applyFill="1" applyBorder="1" applyAlignment="1" applyProtection="1">
      <alignment horizontal="right" vertical="center" shrinkToFit="1"/>
      <protection locked="0"/>
    </xf>
    <xf numFmtId="38" fontId="123" fillId="3" borderId="10" xfId="1" applyFont="1" applyFill="1" applyBorder="1" applyAlignment="1" applyProtection="1">
      <alignment horizontal="right" vertical="center" shrinkToFit="1"/>
      <protection locked="0"/>
    </xf>
    <xf numFmtId="0" fontId="39" fillId="5" borderId="77" xfId="0" applyFont="1" applyFill="1" applyBorder="1" applyAlignment="1" applyProtection="1">
      <alignment horizontal="center" vertical="center" shrinkToFit="1"/>
      <protection locked="0"/>
    </xf>
    <xf numFmtId="0" fontId="39" fillId="5" borderId="58" xfId="0" applyFont="1" applyFill="1" applyBorder="1" applyAlignment="1" applyProtection="1">
      <alignment horizontal="center" vertical="center" shrinkToFit="1"/>
      <protection locked="0"/>
    </xf>
    <xf numFmtId="0" fontId="39" fillId="5" borderId="59" xfId="0" applyFont="1" applyFill="1" applyBorder="1" applyAlignment="1" applyProtection="1">
      <alignment horizontal="center" vertical="center" shrinkToFit="1"/>
      <protection locked="0"/>
    </xf>
    <xf numFmtId="0" fontId="229" fillId="3" borderId="35" xfId="4" applyFont="1" applyFill="1" applyBorder="1" applyAlignment="1" applyProtection="1">
      <alignment horizontal="left" vertical="center" shrinkToFit="1"/>
      <protection locked="0"/>
    </xf>
    <xf numFmtId="0" fontId="78" fillId="3" borderId="3" xfId="4" applyFont="1" applyFill="1" applyBorder="1" applyAlignment="1" applyProtection="1">
      <alignment horizontal="center" vertical="center"/>
      <protection locked="0"/>
    </xf>
    <xf numFmtId="0" fontId="78" fillId="3" borderId="6" xfId="4" applyFont="1" applyFill="1" applyBorder="1" applyAlignment="1" applyProtection="1">
      <alignment horizontal="center" vertical="center"/>
      <protection locked="0"/>
    </xf>
    <xf numFmtId="0" fontId="78" fillId="3" borderId="1" xfId="4" applyFont="1" applyFill="1" applyBorder="1" applyAlignment="1" applyProtection="1">
      <alignment horizontal="center" vertical="center"/>
      <protection locked="0"/>
    </xf>
    <xf numFmtId="0" fontId="78" fillId="3" borderId="10" xfId="4" applyFont="1" applyFill="1" applyBorder="1" applyAlignment="1" applyProtection="1">
      <alignment horizontal="center" vertical="center"/>
      <protection locked="0"/>
    </xf>
    <xf numFmtId="0" fontId="78" fillId="5" borderId="35" xfId="4" applyFont="1" applyFill="1" applyBorder="1" applyAlignment="1" applyProtection="1">
      <alignment horizontal="center" vertical="center" shrinkToFit="1"/>
      <protection locked="0"/>
    </xf>
    <xf numFmtId="0" fontId="78" fillId="5" borderId="3" xfId="4" applyFont="1" applyFill="1" applyBorder="1" applyAlignment="1" applyProtection="1">
      <alignment horizontal="center" vertical="center" shrinkToFit="1"/>
      <protection locked="0"/>
    </xf>
    <xf numFmtId="0" fontId="78" fillId="5" borderId="6" xfId="4" applyFont="1" applyFill="1" applyBorder="1" applyAlignment="1" applyProtection="1">
      <alignment horizontal="center" vertical="center" shrinkToFit="1"/>
      <protection locked="0"/>
    </xf>
    <xf numFmtId="0" fontId="78" fillId="5" borderId="37" xfId="4" applyFont="1" applyFill="1" applyBorder="1" applyAlignment="1" applyProtection="1">
      <alignment horizontal="center" vertical="center" shrinkToFit="1"/>
      <protection locked="0"/>
    </xf>
    <xf numFmtId="0" fontId="78" fillId="5" borderId="1" xfId="4" applyFont="1" applyFill="1" applyBorder="1" applyAlignment="1" applyProtection="1">
      <alignment horizontal="center" vertical="center" shrinkToFit="1"/>
      <protection locked="0"/>
    </xf>
    <xf numFmtId="0" fontId="78" fillId="5" borderId="10" xfId="4" applyFont="1" applyFill="1" applyBorder="1" applyAlignment="1" applyProtection="1">
      <alignment horizontal="center" vertical="center" shrinkToFit="1"/>
      <protection locked="0"/>
    </xf>
    <xf numFmtId="49" fontId="222" fillId="3" borderId="3" xfId="4" applyNumberFormat="1" applyFont="1" applyFill="1" applyBorder="1" applyAlignment="1" applyProtection="1">
      <alignment horizontal="center" vertical="center" shrinkToFit="1"/>
      <protection locked="0"/>
    </xf>
    <xf numFmtId="0" fontId="73" fillId="2" borderId="2" xfId="4" applyFont="1" applyFill="1" applyBorder="1" applyAlignment="1">
      <alignment horizontal="center"/>
    </xf>
    <xf numFmtId="0" fontId="73" fillId="2" borderId="3" xfId="4" applyFont="1" applyFill="1" applyBorder="1" applyAlignment="1">
      <alignment horizontal="center"/>
    </xf>
    <xf numFmtId="0" fontId="73" fillId="2" borderId="34" xfId="4" applyFont="1" applyFill="1" applyBorder="1" applyAlignment="1">
      <alignment horizontal="center"/>
    </xf>
    <xf numFmtId="0" fontId="150" fillId="3" borderId="0" xfId="4" applyFont="1" applyFill="1" applyAlignment="1" applyProtection="1">
      <alignment horizontal="right" vertical="center"/>
      <protection locked="0"/>
    </xf>
    <xf numFmtId="0" fontId="150" fillId="3" borderId="1" xfId="4" applyFont="1" applyFill="1" applyBorder="1" applyAlignment="1" applyProtection="1">
      <alignment horizontal="right" vertical="center"/>
      <protection locked="0"/>
    </xf>
    <xf numFmtId="0" fontId="143" fillId="2" borderId="0" xfId="4" applyFont="1" applyFill="1" applyAlignment="1">
      <alignment horizontal="right" vertical="center"/>
    </xf>
    <xf numFmtId="0" fontId="66" fillId="3" borderId="0" xfId="4" applyFont="1" applyFill="1" applyAlignment="1" applyProtection="1">
      <alignment horizontal="center" vertical="center" shrinkToFit="1"/>
      <protection locked="0"/>
    </xf>
    <xf numFmtId="0" fontId="66" fillId="3" borderId="1" xfId="4" applyFont="1" applyFill="1" applyBorder="1" applyAlignment="1" applyProtection="1">
      <alignment horizontal="center" vertical="center" shrinkToFit="1"/>
      <protection locked="0"/>
    </xf>
    <xf numFmtId="14" fontId="75" fillId="0" borderId="3" xfId="4" applyNumberFormat="1" applyFont="1" applyBorder="1" applyAlignment="1">
      <alignment horizontal="center" vertical="top"/>
    </xf>
    <xf numFmtId="14" fontId="75" fillId="0" borderId="1" xfId="4" applyNumberFormat="1" applyFont="1" applyBorder="1" applyAlignment="1">
      <alignment horizontal="center" vertical="top"/>
    </xf>
    <xf numFmtId="0" fontId="104" fillId="3" borderId="35" xfId="4" applyFont="1" applyFill="1" applyBorder="1" applyAlignment="1" applyProtection="1">
      <alignment horizontal="left" vertical="center" wrapText="1" shrinkToFit="1"/>
      <protection locked="0"/>
    </xf>
    <xf numFmtId="0" fontId="22" fillId="3" borderId="3" xfId="4" applyFont="1" applyFill="1" applyBorder="1" applyAlignment="1" applyProtection="1">
      <alignment horizontal="left" vertical="center" shrinkToFit="1"/>
      <protection locked="0"/>
    </xf>
    <xf numFmtId="0" fontId="22" fillId="3" borderId="6" xfId="4" applyFont="1" applyFill="1" applyBorder="1" applyAlignment="1" applyProtection="1">
      <alignment horizontal="left" vertical="center" shrinkToFit="1"/>
      <protection locked="0"/>
    </xf>
    <xf numFmtId="0" fontId="22" fillId="3" borderId="37" xfId="4" applyFont="1" applyFill="1" applyBorder="1" applyAlignment="1" applyProtection="1">
      <alignment horizontal="left" vertical="center" shrinkToFit="1"/>
      <protection locked="0"/>
    </xf>
    <xf numFmtId="0" fontId="22" fillId="3" borderId="1" xfId="4" applyFont="1" applyFill="1" applyBorder="1" applyAlignment="1" applyProtection="1">
      <alignment horizontal="left" vertical="center" shrinkToFit="1"/>
      <protection locked="0"/>
    </xf>
    <xf numFmtId="0" fontId="22" fillId="3" borderId="10" xfId="4" applyFont="1" applyFill="1" applyBorder="1" applyAlignment="1" applyProtection="1">
      <alignment horizontal="left" vertical="center" shrinkToFit="1"/>
      <protection locked="0"/>
    </xf>
    <xf numFmtId="0" fontId="219" fillId="3" borderId="3" xfId="4" applyFont="1" applyFill="1" applyBorder="1" applyAlignment="1" applyProtection="1">
      <alignment horizontal="center" vertical="center" shrinkToFit="1"/>
      <protection locked="0"/>
    </xf>
    <xf numFmtId="0" fontId="123" fillId="5" borderId="82" xfId="4" applyFont="1" applyFill="1" applyBorder="1" applyAlignment="1" applyProtection="1">
      <alignment horizontal="center" vertical="center" shrinkToFit="1"/>
      <protection locked="0"/>
    </xf>
    <xf numFmtId="0" fontId="123" fillId="5" borderId="32" xfId="4" applyFont="1" applyFill="1" applyBorder="1" applyAlignment="1" applyProtection="1">
      <alignment horizontal="center" vertical="center" shrinkToFit="1"/>
      <protection locked="0"/>
    </xf>
    <xf numFmtId="0" fontId="223" fillId="3" borderId="76" xfId="0" applyFont="1" applyFill="1" applyBorder="1" applyAlignment="1" applyProtection="1">
      <alignment horizontal="center" vertical="center" wrapText="1"/>
      <protection locked="0"/>
    </xf>
    <xf numFmtId="0" fontId="224" fillId="3" borderId="40" xfId="0" applyFont="1" applyFill="1" applyBorder="1" applyAlignment="1" applyProtection="1">
      <alignment horizontal="center" vertical="center" wrapText="1"/>
      <protection locked="0"/>
    </xf>
    <xf numFmtId="0" fontId="224" fillId="3" borderId="57" xfId="0" applyFont="1" applyFill="1" applyBorder="1" applyAlignment="1" applyProtection="1">
      <alignment horizontal="center" vertical="center" wrapText="1"/>
      <protection locked="0"/>
    </xf>
    <xf numFmtId="0" fontId="224" fillId="3" borderId="77" xfId="0" applyFont="1" applyFill="1" applyBorder="1" applyAlignment="1" applyProtection="1">
      <alignment horizontal="center" vertical="center" wrapText="1"/>
      <protection locked="0"/>
    </xf>
    <xf numFmtId="0" fontId="224" fillId="3" borderId="58" xfId="0" applyFont="1" applyFill="1" applyBorder="1" applyAlignment="1" applyProtection="1">
      <alignment horizontal="center" vertical="center" wrapText="1"/>
      <protection locked="0"/>
    </xf>
    <xf numFmtId="0" fontId="224" fillId="3" borderId="59" xfId="0" applyFont="1" applyFill="1" applyBorder="1" applyAlignment="1" applyProtection="1">
      <alignment horizontal="center" vertical="center" wrapText="1"/>
      <protection locked="0"/>
    </xf>
    <xf numFmtId="0" fontId="39" fillId="5" borderId="76" xfId="0" applyFont="1" applyFill="1" applyBorder="1" applyAlignment="1" applyProtection="1">
      <alignment horizontal="center" vertical="center" shrinkToFit="1"/>
      <protection locked="0"/>
    </xf>
    <xf numFmtId="0" fontId="39" fillId="5" borderId="40" xfId="0" applyFont="1" applyFill="1" applyBorder="1" applyAlignment="1" applyProtection="1">
      <alignment horizontal="center" vertical="center" shrinkToFit="1"/>
      <protection locked="0"/>
    </xf>
    <xf numFmtId="0" fontId="39" fillId="5" borderId="57" xfId="0" applyFont="1" applyFill="1" applyBorder="1" applyAlignment="1" applyProtection="1">
      <alignment horizontal="center" vertical="center" shrinkToFit="1"/>
      <protection locked="0"/>
    </xf>
    <xf numFmtId="0" fontId="112" fillId="3" borderId="76" xfId="0" applyFont="1" applyFill="1" applyBorder="1" applyAlignment="1" applyProtection="1">
      <alignment horizontal="center" vertical="center" shrinkToFit="1"/>
      <protection locked="0"/>
    </xf>
    <xf numFmtId="0" fontId="78" fillId="3" borderId="40" xfId="0" applyFont="1" applyFill="1" applyBorder="1" applyAlignment="1" applyProtection="1">
      <alignment horizontal="center" vertical="center" shrinkToFit="1"/>
      <protection locked="0"/>
    </xf>
    <xf numFmtId="0" fontId="78" fillId="3" borderId="57" xfId="0" applyFont="1" applyFill="1" applyBorder="1" applyAlignment="1" applyProtection="1">
      <alignment horizontal="center" vertical="center" shrinkToFit="1"/>
      <protection locked="0"/>
    </xf>
    <xf numFmtId="0" fontId="73" fillId="2" borderId="2" xfId="4" applyFont="1" applyFill="1" applyBorder="1" applyAlignment="1">
      <alignment horizontal="center" vertical="center" shrinkToFit="1"/>
    </xf>
    <xf numFmtId="0" fontId="73" fillId="2" borderId="3" xfId="4" applyFont="1" applyFill="1" applyBorder="1" applyAlignment="1">
      <alignment horizontal="center" vertical="center" shrinkToFit="1"/>
    </xf>
    <xf numFmtId="0" fontId="73" fillId="2" borderId="34" xfId="4" applyFont="1" applyFill="1" applyBorder="1" applyAlignment="1">
      <alignment horizontal="center" vertical="center" shrinkToFit="1"/>
    </xf>
    <xf numFmtId="0" fontId="73" fillId="2" borderId="2" xfId="4" applyFont="1" applyFill="1" applyBorder="1" applyAlignment="1">
      <alignment horizontal="center" shrinkToFit="1"/>
    </xf>
    <xf numFmtId="0" fontId="73" fillId="2" borderId="3" xfId="4" applyFont="1" applyFill="1" applyBorder="1" applyAlignment="1">
      <alignment horizontal="center" shrinkToFit="1"/>
    </xf>
    <xf numFmtId="0" fontId="73" fillId="2" borderId="34" xfId="4" applyFont="1" applyFill="1" applyBorder="1" applyAlignment="1">
      <alignment horizontal="center" shrinkToFit="1"/>
    </xf>
    <xf numFmtId="0" fontId="137" fillId="2" borderId="1" xfId="4" applyFont="1" applyFill="1" applyBorder="1" applyAlignment="1">
      <alignment horizontal="right" vertical="center"/>
    </xf>
    <xf numFmtId="0" fontId="39" fillId="0" borderId="9" xfId="4" applyFont="1" applyBorder="1" applyAlignment="1">
      <alignment horizontal="center" vertical="center" wrapText="1" shrinkToFit="1"/>
    </xf>
    <xf numFmtId="0" fontId="39" fillId="0" borderId="1" xfId="4" applyFont="1" applyBorder="1" applyAlignment="1">
      <alignment horizontal="center" vertical="center" wrapText="1" shrinkToFit="1"/>
    </xf>
    <xf numFmtId="0" fontId="39" fillId="0" borderId="10" xfId="4" applyFont="1" applyBorder="1" applyAlignment="1">
      <alignment horizontal="center" vertical="center" wrapText="1" shrinkToFit="1"/>
    </xf>
    <xf numFmtId="14" fontId="123" fillId="3" borderId="107" xfId="0" applyNumberFormat="1" applyFont="1" applyFill="1" applyBorder="1" applyAlignment="1">
      <alignment horizontal="center" vertical="center" shrinkToFit="1"/>
    </xf>
    <xf numFmtId="14" fontId="123" fillId="3" borderId="108" xfId="0" applyNumberFormat="1" applyFont="1" applyFill="1" applyBorder="1" applyAlignment="1">
      <alignment horizontal="center" vertical="center" shrinkToFit="1"/>
    </xf>
    <xf numFmtId="14" fontId="123" fillId="3" borderId="109" xfId="0" applyNumberFormat="1" applyFont="1" applyFill="1" applyBorder="1" applyAlignment="1">
      <alignment horizontal="center" vertical="center" shrinkToFit="1"/>
    </xf>
    <xf numFmtId="0" fontId="78" fillId="3" borderId="101" xfId="0" applyFont="1" applyFill="1" applyBorder="1" applyAlignment="1">
      <alignment horizontal="center" vertical="center" shrinkToFit="1"/>
    </xf>
    <xf numFmtId="0" fontId="78" fillId="3" borderId="102" xfId="0" applyFont="1" applyFill="1" applyBorder="1" applyAlignment="1">
      <alignment horizontal="center" vertical="center" shrinkToFit="1"/>
    </xf>
    <xf numFmtId="0" fontId="78" fillId="3" borderId="103" xfId="0" applyFont="1" applyFill="1" applyBorder="1" applyAlignment="1">
      <alignment horizontal="center" vertical="center" shrinkToFit="1"/>
    </xf>
    <xf numFmtId="0" fontId="39" fillId="5" borderId="110" xfId="4" applyFont="1" applyFill="1" applyBorder="1" applyAlignment="1" applyProtection="1">
      <alignment horizontal="center" vertical="center" shrinkToFit="1"/>
      <protection locked="0"/>
    </xf>
    <xf numFmtId="0" fontId="39" fillId="5" borderId="44" xfId="4" applyFont="1" applyFill="1" applyBorder="1" applyAlignment="1" applyProtection="1">
      <alignment horizontal="center" vertical="center" shrinkToFit="1"/>
      <protection locked="0"/>
    </xf>
    <xf numFmtId="0" fontId="39" fillId="5" borderId="73" xfId="4" applyFont="1" applyFill="1" applyBorder="1" applyAlignment="1" applyProtection="1">
      <alignment horizontal="center" vertical="center" shrinkToFit="1"/>
      <protection locked="0"/>
    </xf>
    <xf numFmtId="14" fontId="123" fillId="3" borderId="110" xfId="0" applyNumberFormat="1" applyFont="1" applyFill="1" applyBorder="1" applyAlignment="1" applyProtection="1">
      <alignment horizontal="center" vertical="center" shrinkToFit="1"/>
      <protection locked="0"/>
    </xf>
    <xf numFmtId="14" fontId="123" fillId="3" borderId="44" xfId="0" applyNumberFormat="1" applyFont="1" applyFill="1" applyBorder="1" applyAlignment="1" applyProtection="1">
      <alignment horizontal="center" vertical="center" shrinkToFit="1"/>
      <protection locked="0"/>
    </xf>
    <xf numFmtId="14" fontId="123" fillId="3" borderId="73" xfId="0" applyNumberFormat="1" applyFont="1" applyFill="1" applyBorder="1" applyAlignment="1" applyProtection="1">
      <alignment horizontal="center" vertical="center" shrinkToFit="1"/>
      <protection locked="0"/>
    </xf>
    <xf numFmtId="0" fontId="78" fillId="5" borderId="4" xfId="0" applyFont="1" applyFill="1" applyBorder="1" applyAlignment="1" applyProtection="1">
      <alignment horizontal="center" vertical="center" shrinkToFit="1"/>
      <protection locked="0"/>
    </xf>
    <xf numFmtId="0" fontId="78" fillId="5" borderId="0" xfId="0" applyFont="1" applyFill="1" applyAlignment="1" applyProtection="1">
      <alignment horizontal="center" vertical="center" shrinkToFit="1"/>
      <protection locked="0"/>
    </xf>
    <xf numFmtId="0" fontId="78" fillId="5" borderId="7" xfId="0" applyFont="1" applyFill="1" applyBorder="1" applyAlignment="1" applyProtection="1">
      <alignment horizontal="center" vertical="center" shrinkToFit="1"/>
      <protection locked="0"/>
    </xf>
    <xf numFmtId="0" fontId="39" fillId="0" borderId="107" xfId="4" applyFont="1" applyBorder="1" applyAlignment="1">
      <alignment horizontal="center" vertical="center" wrapText="1" shrinkToFit="1"/>
    </xf>
    <xf numFmtId="0" fontId="39" fillId="0" borderId="108" xfId="4" applyFont="1" applyBorder="1" applyAlignment="1">
      <alignment horizontal="center" vertical="center" wrapText="1" shrinkToFit="1"/>
    </xf>
    <xf numFmtId="0" fontId="39" fillId="0" borderId="109" xfId="4" applyFont="1" applyBorder="1" applyAlignment="1">
      <alignment horizontal="center" vertical="center" wrapText="1" shrinkToFit="1"/>
    </xf>
    <xf numFmtId="0" fontId="78" fillId="3" borderId="107" xfId="0" applyFont="1" applyFill="1" applyBorder="1" applyAlignment="1">
      <alignment horizontal="center" vertical="center" shrinkToFit="1"/>
    </xf>
    <xf numFmtId="0" fontId="78" fillId="3" borderId="108" xfId="0" applyFont="1" applyFill="1" applyBorder="1" applyAlignment="1">
      <alignment horizontal="center" vertical="center" shrinkToFit="1"/>
    </xf>
    <xf numFmtId="0" fontId="78" fillId="3" borderId="109" xfId="0" applyFont="1" applyFill="1" applyBorder="1" applyAlignment="1">
      <alignment horizontal="center" vertical="center" shrinkToFit="1"/>
    </xf>
    <xf numFmtId="0" fontId="61" fillId="2" borderId="9" xfId="4" applyFont="1" applyFill="1" applyBorder="1" applyAlignment="1">
      <alignment horizontal="center" vertical="center" shrinkToFit="1"/>
    </xf>
    <xf numFmtId="0" fontId="61" fillId="2" borderId="1" xfId="4" applyFont="1" applyFill="1" applyBorder="1" applyAlignment="1">
      <alignment horizontal="center" vertical="center" shrinkToFit="1"/>
    </xf>
    <xf numFmtId="0" fontId="61" fillId="2" borderId="10" xfId="4" applyFont="1" applyFill="1" applyBorder="1" applyAlignment="1">
      <alignment horizontal="center" vertical="center" shrinkToFit="1"/>
    </xf>
    <xf numFmtId="14" fontId="102" fillId="2" borderId="9" xfId="0" applyNumberFormat="1" applyFont="1" applyFill="1" applyBorder="1" applyAlignment="1">
      <alignment horizontal="center" vertical="center" shrinkToFit="1"/>
    </xf>
    <xf numFmtId="14" fontId="102" fillId="2" borderId="1" xfId="0" applyNumberFormat="1" applyFont="1" applyFill="1" applyBorder="1" applyAlignment="1">
      <alignment horizontal="center" vertical="center" shrinkToFit="1"/>
    </xf>
    <xf numFmtId="14" fontId="102" fillId="2" borderId="10" xfId="0" applyNumberFormat="1" applyFont="1" applyFill="1" applyBorder="1" applyAlignment="1">
      <alignment horizontal="center" vertical="center" shrinkToFit="1"/>
    </xf>
    <xf numFmtId="0" fontId="40" fillId="5" borderId="2" xfId="4" applyFont="1" applyFill="1" applyBorder="1" applyAlignment="1" applyProtection="1">
      <alignment horizontal="center" vertical="center" shrinkToFit="1"/>
      <protection locked="0"/>
    </xf>
    <xf numFmtId="0" fontId="40" fillId="5" borderId="3" xfId="4" applyFont="1" applyFill="1" applyBorder="1" applyAlignment="1" applyProtection="1">
      <alignment horizontal="center" vertical="center" shrinkToFit="1"/>
      <protection locked="0"/>
    </xf>
    <xf numFmtId="0" fontId="40" fillId="5" borderId="6" xfId="4" applyFont="1" applyFill="1" applyBorder="1" applyAlignment="1" applyProtection="1">
      <alignment horizontal="center" vertical="center" shrinkToFit="1"/>
      <protection locked="0"/>
    </xf>
    <xf numFmtId="0" fontId="78" fillId="5" borderId="2" xfId="0" applyFont="1" applyFill="1" applyBorder="1" applyAlignment="1" applyProtection="1">
      <alignment horizontal="center" vertical="center" shrinkToFit="1"/>
      <protection locked="0"/>
    </xf>
    <xf numFmtId="0" fontId="78" fillId="5" borderId="3" xfId="0" applyFont="1" applyFill="1" applyBorder="1" applyAlignment="1" applyProtection="1">
      <alignment horizontal="center" vertical="center" shrinkToFit="1"/>
      <protection locked="0"/>
    </xf>
    <xf numFmtId="0" fontId="78" fillId="5" borderId="6" xfId="0" applyFont="1" applyFill="1" applyBorder="1" applyAlignment="1" applyProtection="1">
      <alignment horizontal="center" vertical="center" shrinkToFit="1"/>
      <protection locked="0"/>
    </xf>
    <xf numFmtId="0" fontId="84" fillId="2" borderId="2" xfId="0" applyFont="1" applyFill="1" applyBorder="1" applyAlignment="1">
      <alignment horizontal="center" vertical="top" shrinkToFit="1"/>
    </xf>
    <xf numFmtId="0" fontId="84" fillId="2" borderId="3" xfId="0" applyFont="1" applyFill="1" applyBorder="1" applyAlignment="1">
      <alignment horizontal="center" vertical="top" shrinkToFit="1"/>
    </xf>
    <xf numFmtId="0" fontId="84" fillId="2" borderId="6" xfId="0" applyFont="1" applyFill="1" applyBorder="1" applyAlignment="1">
      <alignment horizontal="center" vertical="top" shrinkToFit="1"/>
    </xf>
    <xf numFmtId="0" fontId="139" fillId="5" borderId="35" xfId="4" applyFont="1" applyFill="1" applyBorder="1" applyAlignment="1">
      <alignment horizontal="center" vertical="center" wrapText="1" shrinkToFit="1"/>
    </xf>
    <xf numFmtId="0" fontId="139" fillId="5" borderId="3" xfId="4" applyFont="1" applyFill="1" applyBorder="1" applyAlignment="1">
      <alignment horizontal="center" vertical="center" wrapText="1" shrinkToFit="1"/>
    </xf>
    <xf numFmtId="0" fontId="139" fillId="5" borderId="6" xfId="4" applyFont="1" applyFill="1" applyBorder="1" applyAlignment="1">
      <alignment horizontal="center" vertical="center" wrapText="1" shrinkToFit="1"/>
    </xf>
    <xf numFmtId="0" fontId="139" fillId="5" borderId="37" xfId="4" applyFont="1" applyFill="1" applyBorder="1" applyAlignment="1">
      <alignment horizontal="center" vertical="center" wrapText="1" shrinkToFit="1"/>
    </xf>
    <xf numFmtId="0" fontId="139" fillId="5" borderId="1" xfId="4" applyFont="1" applyFill="1" applyBorder="1" applyAlignment="1">
      <alignment horizontal="center" vertical="center" wrapText="1" shrinkToFit="1"/>
    </xf>
    <xf numFmtId="0" fontId="139" fillId="5" borderId="10" xfId="4" applyFont="1" applyFill="1" applyBorder="1" applyAlignment="1">
      <alignment horizontal="center" vertical="center" wrapText="1" shrinkToFit="1"/>
    </xf>
    <xf numFmtId="0" fontId="55" fillId="5" borderId="3" xfId="3" applyFont="1" applyFill="1" applyBorder="1" applyAlignment="1" applyProtection="1">
      <alignment horizontal="center" vertical="center" wrapText="1" shrinkToFit="1"/>
      <protection locked="0"/>
    </xf>
    <xf numFmtId="0" fontId="55" fillId="5" borderId="6" xfId="3" applyFont="1" applyFill="1" applyBorder="1" applyAlignment="1" applyProtection="1">
      <alignment horizontal="center" vertical="center" wrapText="1" shrinkToFit="1"/>
      <protection locked="0"/>
    </xf>
    <xf numFmtId="0" fontId="55" fillId="5" borderId="1" xfId="3" applyFont="1" applyFill="1" applyBorder="1" applyAlignment="1" applyProtection="1">
      <alignment horizontal="center" vertical="center" wrapText="1" shrinkToFit="1"/>
      <protection locked="0"/>
    </xf>
    <xf numFmtId="0" fontId="55" fillId="5" borderId="10" xfId="3" applyFont="1" applyFill="1" applyBorder="1" applyAlignment="1" applyProtection="1">
      <alignment horizontal="center" vertical="center" wrapText="1" shrinkToFit="1"/>
      <protection locked="0"/>
    </xf>
    <xf numFmtId="0" fontId="78" fillId="2" borderId="35" xfId="4" applyFont="1" applyFill="1" applyBorder="1" applyAlignment="1">
      <alignment horizontal="center" vertical="center" shrinkToFit="1"/>
    </xf>
    <xf numFmtId="0" fontId="78" fillId="2" borderId="3" xfId="4" applyFont="1" applyFill="1" applyBorder="1" applyAlignment="1">
      <alignment horizontal="center" vertical="center" shrinkToFit="1"/>
    </xf>
    <xf numFmtId="0" fontId="78" fillId="2" borderId="6" xfId="4" applyFont="1" applyFill="1" applyBorder="1" applyAlignment="1">
      <alignment horizontal="center" vertical="center" shrinkToFit="1"/>
    </xf>
    <xf numFmtId="0" fontId="78" fillId="2" borderId="37" xfId="4" applyFont="1" applyFill="1" applyBorder="1" applyAlignment="1">
      <alignment horizontal="center" vertical="center" shrinkToFit="1"/>
    </xf>
    <xf numFmtId="0" fontId="78" fillId="2" borderId="1" xfId="4" applyFont="1" applyFill="1" applyBorder="1" applyAlignment="1">
      <alignment horizontal="center" vertical="center" shrinkToFit="1"/>
    </xf>
    <xf numFmtId="0" fontId="78" fillId="2" borderId="10" xfId="4" applyFont="1" applyFill="1" applyBorder="1" applyAlignment="1">
      <alignment horizontal="center" vertical="center" shrinkToFit="1"/>
    </xf>
    <xf numFmtId="0" fontId="215" fillId="5" borderId="3" xfId="4" applyFont="1" applyFill="1" applyBorder="1" applyAlignment="1" applyProtection="1">
      <alignment horizontal="center" vertical="center" wrapText="1"/>
      <protection locked="0"/>
    </xf>
    <xf numFmtId="0" fontId="134" fillId="2" borderId="9" xfId="4" applyFont="1" applyFill="1" applyBorder="1" applyAlignment="1">
      <alignment horizontal="center" vertical="top" shrinkToFit="1"/>
    </xf>
    <xf numFmtId="0" fontId="134" fillId="2" borderId="1" xfId="4" applyFont="1" applyFill="1" applyBorder="1" applyAlignment="1">
      <alignment horizontal="center" vertical="top" shrinkToFit="1"/>
    </xf>
    <xf numFmtId="0" fontId="134" fillId="2" borderId="36" xfId="4" applyFont="1" applyFill="1" applyBorder="1" applyAlignment="1">
      <alignment horizontal="center" vertical="top" shrinkToFit="1"/>
    </xf>
    <xf numFmtId="0" fontId="75" fillId="2" borderId="3" xfId="4" applyFont="1" applyFill="1" applyBorder="1" applyAlignment="1">
      <alignment horizontal="center" vertical="center" shrinkToFit="1"/>
    </xf>
    <xf numFmtId="0" fontId="75" fillId="2" borderId="34" xfId="4" applyFont="1" applyFill="1" applyBorder="1" applyAlignment="1">
      <alignment horizontal="center" vertical="center" shrinkToFit="1"/>
    </xf>
    <xf numFmtId="0" fontId="75" fillId="2" borderId="3" xfId="4" applyFont="1" applyFill="1" applyBorder="1" applyAlignment="1">
      <alignment horizontal="center"/>
    </xf>
    <xf numFmtId="0" fontId="75" fillId="2" borderId="34" xfId="4" applyFont="1" applyFill="1" applyBorder="1" applyAlignment="1">
      <alignment horizontal="center"/>
    </xf>
    <xf numFmtId="179" fontId="78" fillId="3" borderId="35" xfId="4" applyNumberFormat="1" applyFont="1" applyFill="1" applyBorder="1" applyAlignment="1" applyProtection="1">
      <alignment horizontal="center" vertical="center"/>
      <protection locked="0"/>
    </xf>
    <xf numFmtId="179" fontId="78" fillId="3" borderId="3" xfId="4" applyNumberFormat="1" applyFont="1" applyFill="1" applyBorder="1" applyAlignment="1" applyProtection="1">
      <alignment horizontal="center" vertical="center"/>
      <protection locked="0"/>
    </xf>
    <xf numFmtId="0" fontId="20" fillId="2" borderId="3" xfId="4" applyFont="1" applyFill="1" applyBorder="1" applyAlignment="1">
      <alignment horizontal="center" vertical="center"/>
    </xf>
    <xf numFmtId="179" fontId="78" fillId="3" borderId="6" xfId="4" applyNumberFormat="1" applyFont="1" applyFill="1" applyBorder="1" applyAlignment="1" applyProtection="1">
      <alignment horizontal="center" vertical="center"/>
      <protection locked="0"/>
    </xf>
    <xf numFmtId="0" fontId="204" fillId="3" borderId="35" xfId="4" applyFont="1" applyFill="1" applyBorder="1" applyAlignment="1" applyProtection="1">
      <alignment horizontal="left" vertical="center" shrinkToFit="1"/>
      <protection locked="0"/>
    </xf>
    <xf numFmtId="0" fontId="78" fillId="3" borderId="3" xfId="4" applyFont="1" applyFill="1" applyBorder="1" applyAlignment="1" applyProtection="1">
      <alignment horizontal="left" vertical="center" shrinkToFit="1"/>
      <protection locked="0"/>
    </xf>
    <xf numFmtId="0" fontId="78" fillId="3" borderId="6" xfId="4" applyFont="1" applyFill="1" applyBorder="1" applyAlignment="1" applyProtection="1">
      <alignment horizontal="left" vertical="center" shrinkToFit="1"/>
      <protection locked="0"/>
    </xf>
    <xf numFmtId="0" fontId="78" fillId="3" borderId="37" xfId="4" applyFont="1" applyFill="1" applyBorder="1" applyAlignment="1" applyProtection="1">
      <alignment horizontal="left" vertical="center" shrinkToFit="1"/>
      <protection locked="0"/>
    </xf>
    <xf numFmtId="0" fontId="78" fillId="3" borderId="1" xfId="4" applyFont="1" applyFill="1" applyBorder="1" applyAlignment="1" applyProtection="1">
      <alignment horizontal="left" vertical="center" shrinkToFit="1"/>
      <protection locked="0"/>
    </xf>
    <xf numFmtId="0" fontId="78" fillId="3" borderId="10" xfId="4" applyFont="1" applyFill="1" applyBorder="1" applyAlignment="1" applyProtection="1">
      <alignment horizontal="left" vertical="center" shrinkToFit="1"/>
      <protection locked="0"/>
    </xf>
    <xf numFmtId="0" fontId="91" fillId="5" borderId="3" xfId="4" applyFont="1" applyFill="1" applyBorder="1" applyAlignment="1" applyProtection="1">
      <alignment horizontal="center" vertical="center" wrapText="1"/>
      <protection locked="0"/>
    </xf>
    <xf numFmtId="0" fontId="67" fillId="5" borderId="35" xfId="4" applyFont="1" applyFill="1" applyBorder="1" applyAlignment="1">
      <alignment horizontal="center" vertical="center" wrapText="1"/>
    </xf>
    <xf numFmtId="0" fontId="67" fillId="5" borderId="6" xfId="4" applyFont="1" applyFill="1" applyBorder="1" applyAlignment="1">
      <alignment horizontal="center" vertical="center" wrapText="1"/>
    </xf>
    <xf numFmtId="0" fontId="67" fillId="5" borderId="37" xfId="4" applyFont="1" applyFill="1" applyBorder="1" applyAlignment="1">
      <alignment horizontal="center" vertical="center" wrapText="1"/>
    </xf>
    <xf numFmtId="0" fontId="67" fillId="5" borderId="10" xfId="4" applyFont="1" applyFill="1" applyBorder="1" applyAlignment="1">
      <alignment horizontal="center" vertical="center" wrapText="1"/>
    </xf>
    <xf numFmtId="0" fontId="20" fillId="2" borderId="2" xfId="4" applyFont="1" applyFill="1" applyBorder="1" applyAlignment="1">
      <alignment horizontal="center" vertical="center"/>
    </xf>
    <xf numFmtId="0" fontId="142" fillId="2" borderId="9" xfId="4" applyFont="1" applyFill="1" applyBorder="1" applyAlignment="1">
      <alignment horizontal="center" vertical="center"/>
    </xf>
    <xf numFmtId="0" fontId="142" fillId="2" borderId="1" xfId="4" applyFont="1" applyFill="1" applyBorder="1" applyAlignment="1">
      <alignment horizontal="center" vertical="center"/>
    </xf>
    <xf numFmtId="49" fontId="40" fillId="5" borderId="3" xfId="4" applyNumberFormat="1" applyFont="1" applyFill="1" applyBorder="1" applyAlignment="1" applyProtection="1">
      <alignment horizontal="center" vertical="center" wrapText="1"/>
      <protection locked="0"/>
    </xf>
    <xf numFmtId="49" fontId="40" fillId="5" borderId="6" xfId="4" applyNumberFormat="1" applyFont="1" applyFill="1" applyBorder="1" applyAlignment="1" applyProtection="1">
      <alignment horizontal="center" vertical="center" wrapText="1"/>
      <protection locked="0"/>
    </xf>
    <xf numFmtId="49" fontId="40" fillId="5" borderId="1" xfId="4" applyNumberFormat="1" applyFont="1" applyFill="1" applyBorder="1" applyAlignment="1" applyProtection="1">
      <alignment horizontal="center" vertical="center" wrapText="1"/>
      <protection locked="0"/>
    </xf>
    <xf numFmtId="49" fontId="40" fillId="5" borderId="10" xfId="4" applyNumberFormat="1" applyFont="1" applyFill="1" applyBorder="1" applyAlignment="1" applyProtection="1">
      <alignment horizontal="center" vertical="center" wrapText="1"/>
      <protection locked="0"/>
    </xf>
    <xf numFmtId="0" fontId="75" fillId="2" borderId="2" xfId="3" applyFont="1" applyFill="1" applyBorder="1" applyAlignment="1">
      <alignment horizontal="center" vertical="center" shrinkToFit="1"/>
    </xf>
    <xf numFmtId="0" fontId="67" fillId="2" borderId="3" xfId="3" applyFont="1" applyFill="1" applyBorder="1" applyAlignment="1">
      <alignment horizontal="center" vertical="center" shrinkToFit="1"/>
    </xf>
    <xf numFmtId="0" fontId="67" fillId="2" borderId="34" xfId="3" applyFont="1" applyFill="1" applyBorder="1" applyAlignment="1">
      <alignment horizontal="center" vertical="center" shrinkToFit="1"/>
    </xf>
    <xf numFmtId="0" fontId="134" fillId="2" borderId="37" xfId="4" applyFont="1" applyFill="1" applyBorder="1" applyAlignment="1">
      <alignment horizontal="center" vertical="center"/>
    </xf>
    <xf numFmtId="0" fontId="134" fillId="2" borderId="1" xfId="4" applyFont="1" applyFill="1" applyBorder="1" applyAlignment="1">
      <alignment horizontal="center" vertical="center"/>
    </xf>
    <xf numFmtId="0" fontId="67" fillId="2" borderId="1" xfId="4" applyFont="1" applyFill="1" applyBorder="1" applyAlignment="1">
      <alignment horizontal="center" vertical="center"/>
    </xf>
    <xf numFmtId="0" fontId="134" fillId="2" borderId="10" xfId="4" applyFont="1" applyFill="1" applyBorder="1" applyAlignment="1">
      <alignment horizontal="center" vertical="center" shrinkToFit="1"/>
    </xf>
    <xf numFmtId="0" fontId="142" fillId="2" borderId="9" xfId="3" applyFont="1" applyFill="1" applyBorder="1" applyAlignment="1">
      <alignment horizontal="center" vertical="center" shrinkToFit="1"/>
    </xf>
    <xf numFmtId="0" fontId="142" fillId="2" borderId="1" xfId="3" applyFont="1" applyFill="1" applyBorder="1" applyAlignment="1">
      <alignment horizontal="center" vertical="center" shrinkToFit="1"/>
    </xf>
    <xf numFmtId="0" fontId="142" fillId="2" borderId="36" xfId="3" applyFont="1" applyFill="1" applyBorder="1" applyAlignment="1">
      <alignment horizontal="center" vertical="center" shrinkToFit="1"/>
    </xf>
    <xf numFmtId="0" fontId="131" fillId="2" borderId="2" xfId="4" applyFont="1" applyFill="1" applyBorder="1" applyAlignment="1">
      <alignment horizontal="center" vertical="top" shrinkToFit="1"/>
    </xf>
    <xf numFmtId="0" fontId="131" fillId="2" borderId="3" xfId="4" applyFont="1" applyFill="1" applyBorder="1" applyAlignment="1">
      <alignment horizontal="center" vertical="top" shrinkToFit="1"/>
    </xf>
    <xf numFmtId="0" fontId="131" fillId="2" borderId="6" xfId="4" applyFont="1" applyFill="1" applyBorder="1" applyAlignment="1">
      <alignment horizontal="center" vertical="top" shrinkToFit="1"/>
    </xf>
    <xf numFmtId="14" fontId="3" fillId="2" borderId="2" xfId="0" applyNumberFormat="1" applyFont="1" applyFill="1" applyBorder="1" applyAlignment="1">
      <alignment horizontal="center" vertical="top" shrinkToFit="1"/>
    </xf>
    <xf numFmtId="14" fontId="3" fillId="2" borderId="3" xfId="0" applyNumberFormat="1" applyFont="1" applyFill="1" applyBorder="1" applyAlignment="1">
      <alignment horizontal="center" vertical="top" shrinkToFit="1"/>
    </xf>
    <xf numFmtId="14" fontId="3" fillId="2" borderId="6" xfId="0" applyNumberFormat="1" applyFont="1" applyFill="1" applyBorder="1" applyAlignment="1">
      <alignment horizontal="center" vertical="top" shrinkToFit="1"/>
    </xf>
    <xf numFmtId="0" fontId="134" fillId="2" borderId="36" xfId="4" applyFont="1" applyFill="1" applyBorder="1" applyAlignment="1">
      <alignment horizontal="center" vertical="center"/>
    </xf>
    <xf numFmtId="0" fontId="134" fillId="2" borderId="9" xfId="4" applyFont="1" applyFill="1" applyBorder="1" applyAlignment="1">
      <alignment horizontal="center" vertical="top"/>
    </xf>
    <xf numFmtId="0" fontId="134" fillId="2" borderId="1" xfId="4" applyFont="1" applyFill="1" applyBorder="1" applyAlignment="1">
      <alignment horizontal="center" vertical="top"/>
    </xf>
    <xf numFmtId="0" fontId="134" fillId="2" borderId="36" xfId="4" applyFont="1" applyFill="1" applyBorder="1" applyAlignment="1">
      <alignment horizontal="center" vertical="top"/>
    </xf>
    <xf numFmtId="0" fontId="143" fillId="2" borderId="9" xfId="4" applyFont="1" applyFill="1" applyBorder="1" applyAlignment="1">
      <alignment horizontal="center" vertical="top" shrinkToFit="1"/>
    </xf>
    <xf numFmtId="0" fontId="143" fillId="2" borderId="1" xfId="4" applyFont="1" applyFill="1" applyBorder="1" applyAlignment="1">
      <alignment horizontal="center" vertical="top" shrinkToFit="1"/>
    </xf>
    <xf numFmtId="0" fontId="39" fillId="5" borderId="35" xfId="4" applyFont="1" applyFill="1" applyBorder="1" applyAlignment="1" applyProtection="1">
      <alignment horizontal="center" vertical="center" wrapText="1"/>
      <protection locked="0"/>
    </xf>
    <xf numFmtId="0" fontId="39" fillId="5" borderId="3" xfId="4" applyFont="1" applyFill="1" applyBorder="1" applyAlignment="1" applyProtection="1">
      <alignment horizontal="center" vertical="center" wrapText="1"/>
      <protection locked="0"/>
    </xf>
    <xf numFmtId="0" fontId="39" fillId="5" borderId="6" xfId="4" applyFont="1" applyFill="1" applyBorder="1" applyAlignment="1" applyProtection="1">
      <alignment horizontal="center" vertical="center" wrapText="1"/>
      <protection locked="0"/>
    </xf>
    <xf numFmtId="0" fontId="39" fillId="5" borderId="37" xfId="4" applyFont="1" applyFill="1" applyBorder="1" applyAlignment="1" applyProtection="1">
      <alignment horizontal="center" vertical="center" wrapText="1"/>
      <protection locked="0"/>
    </xf>
    <xf numFmtId="0" fontId="39" fillId="5" borderId="1" xfId="4" applyFont="1" applyFill="1" applyBorder="1" applyAlignment="1" applyProtection="1">
      <alignment horizontal="center" vertical="center" wrapText="1"/>
      <protection locked="0"/>
    </xf>
    <xf numFmtId="0" fontId="39" fillId="5" borderId="10" xfId="4" applyFont="1" applyFill="1" applyBorder="1" applyAlignment="1" applyProtection="1">
      <alignment horizontal="center" vertical="center" wrapText="1"/>
      <protection locked="0"/>
    </xf>
    <xf numFmtId="0" fontId="78" fillId="5" borderId="35" xfId="4" applyFont="1" applyFill="1" applyBorder="1" applyAlignment="1" applyProtection="1">
      <alignment horizontal="center" vertical="center" wrapText="1" shrinkToFit="1"/>
      <protection locked="0"/>
    </xf>
    <xf numFmtId="0" fontId="78" fillId="5" borderId="3" xfId="4" applyFont="1" applyFill="1" applyBorder="1" applyAlignment="1" applyProtection="1">
      <alignment horizontal="center" vertical="center" wrapText="1" shrinkToFit="1"/>
      <protection locked="0"/>
    </xf>
    <xf numFmtId="0" fontId="78" fillId="5" borderId="6" xfId="4" applyFont="1" applyFill="1" applyBorder="1" applyAlignment="1" applyProtection="1">
      <alignment horizontal="center" vertical="center" wrapText="1" shrinkToFit="1"/>
      <protection locked="0"/>
    </xf>
    <xf numFmtId="0" fontId="78" fillId="5" borderId="37" xfId="4" applyFont="1" applyFill="1" applyBorder="1" applyAlignment="1" applyProtection="1">
      <alignment horizontal="center" vertical="center" wrapText="1" shrinkToFit="1"/>
      <protection locked="0"/>
    </xf>
    <xf numFmtId="0" fontId="78" fillId="5" borderId="1" xfId="4" applyFont="1" applyFill="1" applyBorder="1" applyAlignment="1" applyProtection="1">
      <alignment horizontal="center" vertical="center" wrapText="1" shrinkToFit="1"/>
      <protection locked="0"/>
    </xf>
    <xf numFmtId="0" fontId="78" fillId="5" borderId="10" xfId="4" applyFont="1" applyFill="1" applyBorder="1" applyAlignment="1" applyProtection="1">
      <alignment horizontal="center" vertical="center" wrapText="1" shrinkToFit="1"/>
      <protection locked="0"/>
    </xf>
    <xf numFmtId="0" fontId="139" fillId="5" borderId="35" xfId="4" applyFont="1" applyFill="1" applyBorder="1" applyAlignment="1" applyProtection="1">
      <alignment horizontal="center" vertical="center" wrapText="1" shrinkToFit="1"/>
      <protection locked="0"/>
    </xf>
    <xf numFmtId="0" fontId="139" fillId="5" borderId="3" xfId="4" applyFont="1" applyFill="1" applyBorder="1" applyAlignment="1" applyProtection="1">
      <alignment horizontal="center" vertical="center" wrapText="1" shrinkToFit="1"/>
      <protection locked="0"/>
    </xf>
    <xf numFmtId="0" fontId="139" fillId="5" borderId="6" xfId="4" applyFont="1" applyFill="1" applyBorder="1" applyAlignment="1" applyProtection="1">
      <alignment horizontal="center" vertical="center" wrapText="1" shrinkToFit="1"/>
      <protection locked="0"/>
    </xf>
    <xf numFmtId="0" fontId="139" fillId="5" borderId="37" xfId="4" applyFont="1" applyFill="1" applyBorder="1" applyAlignment="1" applyProtection="1">
      <alignment horizontal="center" vertical="center" wrapText="1" shrinkToFit="1"/>
      <protection locked="0"/>
    </xf>
    <xf numFmtId="0" fontId="139" fillId="5" borderId="1" xfId="4" applyFont="1" applyFill="1" applyBorder="1" applyAlignment="1" applyProtection="1">
      <alignment horizontal="center" vertical="center" wrapText="1" shrinkToFit="1"/>
      <protection locked="0"/>
    </xf>
    <xf numFmtId="0" fontId="139" fillId="5" borderId="10" xfId="4" applyFont="1" applyFill="1" applyBorder="1" applyAlignment="1" applyProtection="1">
      <alignment horizontal="center" vertical="center" wrapText="1" shrinkToFit="1"/>
      <protection locked="0"/>
    </xf>
    <xf numFmtId="0" fontId="73" fillId="5" borderId="3" xfId="4" applyFont="1" applyFill="1" applyBorder="1" applyAlignment="1" applyProtection="1">
      <alignment horizontal="center" vertical="center" wrapText="1"/>
      <protection locked="0"/>
    </xf>
    <xf numFmtId="0" fontId="73" fillId="5" borderId="6" xfId="4" applyFont="1" applyFill="1" applyBorder="1" applyAlignment="1" applyProtection="1">
      <alignment horizontal="center" vertical="center" wrapText="1"/>
      <protection locked="0"/>
    </xf>
    <xf numFmtId="0" fontId="73" fillId="5" borderId="1" xfId="4" applyFont="1" applyFill="1" applyBorder="1" applyAlignment="1" applyProtection="1">
      <alignment horizontal="center" vertical="center" wrapText="1"/>
      <protection locked="0"/>
    </xf>
    <xf numFmtId="0" fontId="73" fillId="5" borderId="10" xfId="4" applyFont="1" applyFill="1" applyBorder="1" applyAlignment="1" applyProtection="1">
      <alignment horizontal="center" vertical="center" wrapText="1"/>
      <protection locked="0"/>
    </xf>
    <xf numFmtId="179" fontId="204" fillId="3" borderId="3" xfId="4" applyNumberFormat="1" applyFont="1" applyFill="1" applyBorder="1" applyAlignment="1" applyProtection="1">
      <alignment horizontal="center" vertical="center"/>
      <protection locked="0"/>
    </xf>
    <xf numFmtId="0" fontId="139" fillId="3" borderId="3" xfId="4" applyFont="1" applyFill="1" applyBorder="1" applyAlignment="1">
      <alignment horizontal="center" vertical="center" wrapText="1"/>
    </xf>
    <xf numFmtId="0" fontId="139" fillId="3" borderId="1" xfId="4" applyFont="1" applyFill="1" applyBorder="1" applyAlignment="1">
      <alignment horizontal="center" vertical="center" wrapText="1"/>
    </xf>
    <xf numFmtId="0" fontId="133" fillId="2" borderId="9" xfId="4" applyFont="1" applyFill="1" applyBorder="1" applyAlignment="1">
      <alignment horizontal="center" vertical="top" shrinkToFit="1"/>
    </xf>
    <xf numFmtId="0" fontId="133" fillId="2" borderId="1" xfId="4" applyFont="1" applyFill="1" applyBorder="1" applyAlignment="1">
      <alignment horizontal="center" vertical="top" shrinkToFit="1"/>
    </xf>
    <xf numFmtId="0" fontId="133" fillId="2" borderId="36" xfId="4" applyFont="1" applyFill="1" applyBorder="1" applyAlignment="1">
      <alignment horizontal="center" vertical="top" shrinkToFit="1"/>
    </xf>
    <xf numFmtId="0" fontId="20" fillId="2" borderId="34" xfId="4" applyFont="1" applyFill="1" applyBorder="1" applyAlignment="1">
      <alignment horizontal="center" vertical="center"/>
    </xf>
    <xf numFmtId="0" fontId="134" fillId="2" borderId="9" xfId="4" applyFont="1" applyFill="1" applyBorder="1" applyAlignment="1">
      <alignment horizontal="center" vertical="center" shrinkToFit="1"/>
    </xf>
    <xf numFmtId="0" fontId="63" fillId="2" borderId="9" xfId="4" applyFont="1" applyFill="1" applyBorder="1" applyAlignment="1">
      <alignment horizontal="center" vertical="center" shrinkToFit="1"/>
    </xf>
    <xf numFmtId="0" fontId="63" fillId="2" borderId="1" xfId="4" applyFont="1" applyFill="1" applyBorder="1" applyAlignment="1">
      <alignment horizontal="center" vertical="center" shrinkToFit="1"/>
    </xf>
    <xf numFmtId="0" fontId="63" fillId="2" borderId="36" xfId="4" applyFont="1" applyFill="1" applyBorder="1" applyAlignment="1">
      <alignment horizontal="center" vertical="center" shrinkToFit="1"/>
    </xf>
    <xf numFmtId="14" fontId="78" fillId="5" borderId="35" xfId="4" applyNumberFormat="1" applyFont="1" applyFill="1" applyBorder="1" applyAlignment="1" applyProtection="1">
      <alignment horizontal="center" vertical="center" shrinkToFit="1"/>
      <protection locked="0"/>
    </xf>
    <xf numFmtId="14" fontId="78" fillId="5" borderId="3" xfId="4" applyNumberFormat="1" applyFont="1" applyFill="1" applyBorder="1" applyAlignment="1" applyProtection="1">
      <alignment horizontal="center" vertical="center" shrinkToFit="1"/>
      <protection locked="0"/>
    </xf>
    <xf numFmtId="14" fontId="78" fillId="5" borderId="6" xfId="4" applyNumberFormat="1" applyFont="1" applyFill="1" applyBorder="1" applyAlignment="1" applyProtection="1">
      <alignment horizontal="center" vertical="center" shrinkToFit="1"/>
      <protection locked="0"/>
    </xf>
    <xf numFmtId="0" fontId="75" fillId="2" borderId="2" xfId="4" applyFont="1" applyFill="1" applyBorder="1" applyAlignment="1">
      <alignment horizontal="center" vertical="center"/>
    </xf>
    <xf numFmtId="0" fontId="75" fillId="2" borderId="3" xfId="4" applyFont="1" applyFill="1" applyBorder="1" applyAlignment="1">
      <alignment horizontal="center" vertical="center"/>
    </xf>
    <xf numFmtId="0" fontId="75" fillId="2" borderId="34" xfId="4" applyFont="1" applyFill="1" applyBorder="1" applyAlignment="1">
      <alignment horizontal="center" vertical="center"/>
    </xf>
    <xf numFmtId="0" fontId="135" fillId="2" borderId="1" xfId="4" applyFont="1" applyFill="1" applyBorder="1" applyAlignment="1">
      <alignment horizontal="center" vertical="center" shrinkToFit="1"/>
    </xf>
    <xf numFmtId="0" fontId="135" fillId="2" borderId="36" xfId="4" applyFont="1" applyFill="1" applyBorder="1" applyAlignment="1">
      <alignment horizontal="center" vertical="center" shrinkToFit="1"/>
    </xf>
    <xf numFmtId="0" fontId="75" fillId="2" borderId="0" xfId="4" applyFont="1" applyFill="1" applyAlignment="1">
      <alignment horizontal="center" vertical="center"/>
    </xf>
    <xf numFmtId="0" fontId="75" fillId="2" borderId="63" xfId="4" applyFont="1" applyFill="1" applyBorder="1" applyAlignment="1">
      <alignment horizontal="center" vertical="center"/>
    </xf>
    <xf numFmtId="49" fontId="204" fillId="14" borderId="0" xfId="0" applyNumberFormat="1" applyFont="1" applyFill="1" applyAlignment="1" applyProtection="1">
      <alignment horizontal="center" vertical="center" shrinkToFit="1"/>
      <protection locked="0"/>
    </xf>
    <xf numFmtId="49" fontId="104" fillId="14" borderId="0" xfId="0" applyNumberFormat="1" applyFont="1" applyFill="1" applyAlignment="1" applyProtection="1">
      <alignment horizontal="center" vertical="center" shrinkToFit="1"/>
      <protection locked="0"/>
    </xf>
    <xf numFmtId="0" fontId="63" fillId="2" borderId="2" xfId="4" applyFont="1" applyFill="1" applyBorder="1" applyAlignment="1">
      <alignment horizontal="center" vertical="center" shrinkToFit="1"/>
    </xf>
    <xf numFmtId="0" fontId="63" fillId="2" borderId="3" xfId="4" applyFont="1" applyFill="1" applyBorder="1" applyAlignment="1">
      <alignment horizontal="center" vertical="center" shrinkToFit="1"/>
    </xf>
    <xf numFmtId="0" fontId="63" fillId="2" borderId="34" xfId="4" applyFont="1" applyFill="1" applyBorder="1" applyAlignment="1">
      <alignment horizontal="center" vertical="center" shrinkToFit="1"/>
    </xf>
    <xf numFmtId="0" fontId="104" fillId="3" borderId="35" xfId="4" applyFont="1" applyFill="1" applyBorder="1" applyAlignment="1" applyProtection="1">
      <alignment horizontal="center" vertical="center" wrapText="1"/>
      <protection locked="0"/>
    </xf>
    <xf numFmtId="0" fontId="104" fillId="3" borderId="3" xfId="4" applyFont="1" applyFill="1" applyBorder="1" applyAlignment="1" applyProtection="1">
      <alignment horizontal="center" vertical="center"/>
      <protection locked="0"/>
    </xf>
    <xf numFmtId="0" fontId="104" fillId="3" borderId="37" xfId="4" applyFont="1" applyFill="1" applyBorder="1" applyAlignment="1" applyProtection="1">
      <alignment horizontal="center" vertical="center"/>
      <protection locked="0"/>
    </xf>
    <xf numFmtId="0" fontId="104" fillId="3" borderId="1" xfId="4" applyFont="1" applyFill="1" applyBorder="1" applyAlignment="1" applyProtection="1">
      <alignment horizontal="center" vertical="center"/>
      <protection locked="0"/>
    </xf>
    <xf numFmtId="0" fontId="140" fillId="2" borderId="2" xfId="4" applyFont="1" applyFill="1" applyBorder="1" applyAlignment="1">
      <alignment horizontal="center" vertical="center" shrinkToFit="1"/>
    </xf>
    <xf numFmtId="0" fontId="67" fillId="2" borderId="3" xfId="4" applyFont="1" applyFill="1" applyBorder="1" applyAlignment="1">
      <alignment horizontal="center" vertical="center" shrinkToFit="1"/>
    </xf>
    <xf numFmtId="0" fontId="141" fillId="2" borderId="2" xfId="4" applyFont="1" applyFill="1" applyBorder="1" applyAlignment="1">
      <alignment horizontal="center" vertical="center"/>
    </xf>
    <xf numFmtId="0" fontId="141" fillId="2" borderId="3" xfId="4" applyFont="1" applyFill="1" applyBorder="1" applyAlignment="1">
      <alignment horizontal="center" vertical="center"/>
    </xf>
    <xf numFmtId="0" fontId="141" fillId="2" borderId="34" xfId="4" applyFont="1" applyFill="1" applyBorder="1" applyAlignment="1">
      <alignment horizontal="center" vertical="center"/>
    </xf>
    <xf numFmtId="0" fontId="133" fillId="2" borderId="1" xfId="4" applyFont="1" applyFill="1" applyBorder="1" applyAlignment="1">
      <alignment horizontal="center" vertical="top"/>
    </xf>
    <xf numFmtId="0" fontId="133" fillId="2" borderId="36" xfId="4" applyFont="1" applyFill="1" applyBorder="1" applyAlignment="1">
      <alignment horizontal="center" vertical="top"/>
    </xf>
    <xf numFmtId="0" fontId="60" fillId="3" borderId="1" xfId="4" applyFont="1" applyFill="1" applyBorder="1" applyAlignment="1" applyProtection="1">
      <alignment horizontal="left" vertical="center" indent="1" shrinkToFit="1"/>
      <protection locked="0"/>
    </xf>
    <xf numFmtId="0" fontId="66" fillId="3" borderId="1" xfId="4" applyFont="1" applyFill="1" applyBorder="1" applyAlignment="1" applyProtection="1">
      <alignment horizontal="left" vertical="center" indent="1" shrinkToFit="1"/>
      <protection locked="0"/>
    </xf>
    <xf numFmtId="0" fontId="228" fillId="3" borderId="81" xfId="4" applyFont="1" applyFill="1" applyBorder="1" applyAlignment="1" applyProtection="1">
      <alignment horizontal="left" vertical="center" indent="1" shrinkToFit="1"/>
      <protection locked="0"/>
    </xf>
    <xf numFmtId="0" fontId="66" fillId="3" borderId="0" xfId="4" applyFont="1" applyFill="1" applyAlignment="1" applyProtection="1">
      <alignment horizontal="left" vertical="center" indent="1" shrinkToFit="1"/>
      <protection locked="0"/>
    </xf>
    <xf numFmtId="0" fontId="66" fillId="3" borderId="7" xfId="4" applyFont="1" applyFill="1" applyBorder="1" applyAlignment="1" applyProtection="1">
      <alignment horizontal="left" vertical="center" indent="1" shrinkToFit="1"/>
      <protection locked="0"/>
    </xf>
    <xf numFmtId="0" fontId="82" fillId="2" borderId="0" xfId="4" applyFont="1" applyFill="1" applyAlignment="1">
      <alignment horizontal="center" vertical="center"/>
    </xf>
    <xf numFmtId="179" fontId="78" fillId="3" borderId="35" xfId="4" applyNumberFormat="1" applyFont="1" applyFill="1" applyBorder="1" applyAlignment="1" applyProtection="1">
      <alignment horizontal="center"/>
      <protection locked="0"/>
    </xf>
    <xf numFmtId="179" fontId="78" fillId="3" borderId="3" xfId="4" applyNumberFormat="1" applyFont="1" applyFill="1" applyBorder="1" applyAlignment="1" applyProtection="1">
      <alignment horizontal="center"/>
      <protection locked="0"/>
    </xf>
    <xf numFmtId="179" fontId="78" fillId="3" borderId="34" xfId="4" applyNumberFormat="1" applyFont="1" applyFill="1" applyBorder="1" applyAlignment="1" applyProtection="1">
      <alignment horizontal="center"/>
      <protection locked="0"/>
    </xf>
    <xf numFmtId="0" fontId="75" fillId="2" borderId="2" xfId="4" applyFont="1" applyFill="1" applyBorder="1" applyAlignment="1">
      <alignment horizontal="center"/>
    </xf>
    <xf numFmtId="0" fontId="205" fillId="2" borderId="41" xfId="4" applyFont="1" applyFill="1" applyBorder="1" applyAlignment="1">
      <alignment horizontal="center" vertical="center"/>
    </xf>
    <xf numFmtId="0" fontId="206" fillId="2" borderId="42" xfId="4" applyFont="1" applyFill="1" applyBorder="1" applyAlignment="1">
      <alignment horizontal="center" vertical="center"/>
    </xf>
    <xf numFmtId="0" fontId="206" fillId="2" borderId="43" xfId="4" applyFont="1" applyFill="1" applyBorder="1" applyAlignment="1">
      <alignment horizontal="center" vertical="center"/>
    </xf>
    <xf numFmtId="179" fontId="107" fillId="14" borderId="111" xfId="4" applyNumberFormat="1" applyFont="1" applyFill="1" applyBorder="1" applyAlignment="1" applyProtection="1">
      <alignment horizontal="center" vertical="center"/>
      <protection locked="0"/>
    </xf>
    <xf numFmtId="179" fontId="107" fillId="14" borderId="112" xfId="4" applyNumberFormat="1" applyFont="1" applyFill="1" applyBorder="1" applyAlignment="1" applyProtection="1">
      <alignment horizontal="center" vertical="center"/>
      <protection locked="0"/>
    </xf>
    <xf numFmtId="179" fontId="107" fillId="14" borderId="113" xfId="4" applyNumberFormat="1" applyFont="1" applyFill="1" applyBorder="1" applyAlignment="1" applyProtection="1">
      <alignment horizontal="center" vertical="center"/>
      <protection locked="0"/>
    </xf>
    <xf numFmtId="0" fontId="130" fillId="2" borderId="0" xfId="4" applyFont="1" applyFill="1" applyAlignment="1">
      <alignment horizontal="center" vertical="center"/>
    </xf>
    <xf numFmtId="0" fontId="132" fillId="2" borderId="1" xfId="4" applyFont="1" applyFill="1" applyBorder="1" applyAlignment="1">
      <alignment horizontal="left" vertical="center"/>
    </xf>
    <xf numFmtId="0" fontId="138" fillId="2" borderId="1" xfId="4" applyFont="1" applyFill="1" applyBorder="1" applyAlignment="1" applyProtection="1">
      <alignment horizontal="center" vertical="center"/>
      <protection hidden="1"/>
    </xf>
    <xf numFmtId="0" fontId="216" fillId="7" borderId="1" xfId="4" applyFont="1" applyFill="1" applyBorder="1" applyAlignment="1" applyProtection="1">
      <alignment horizontal="left" vertical="center"/>
      <protection locked="0" hidden="1"/>
    </xf>
    <xf numFmtId="0" fontId="123" fillId="7" borderId="1" xfId="4" applyFont="1" applyFill="1" applyBorder="1" applyAlignment="1" applyProtection="1">
      <alignment horizontal="left" vertical="center"/>
      <protection locked="0" hidden="1"/>
    </xf>
    <xf numFmtId="0" fontId="75" fillId="2" borderId="62" xfId="4" applyFont="1" applyFill="1" applyBorder="1" applyAlignment="1">
      <alignment horizontal="left" vertical="center"/>
    </xf>
    <xf numFmtId="0" fontId="75" fillId="2" borderId="40" xfId="4" applyFont="1" applyFill="1" applyBorder="1" applyAlignment="1">
      <alignment horizontal="left" vertical="center"/>
    </xf>
    <xf numFmtId="0" fontId="75" fillId="2" borderId="80" xfId="4" applyFont="1" applyFill="1" applyBorder="1" applyAlignment="1">
      <alignment horizontal="left" vertical="center"/>
    </xf>
    <xf numFmtId="0" fontId="75" fillId="2" borderId="57" xfId="4" applyFont="1" applyFill="1" applyBorder="1" applyAlignment="1">
      <alignment horizontal="left" vertical="center"/>
    </xf>
    <xf numFmtId="0" fontId="128" fillId="2" borderId="0" xfId="4" applyFont="1" applyFill="1" applyAlignment="1">
      <alignment horizontal="right" vertical="top"/>
    </xf>
    <xf numFmtId="0" fontId="69" fillId="2" borderId="0" xfId="3" applyFont="1" applyFill="1" applyAlignment="1">
      <alignment horizontal="left" vertical="center"/>
    </xf>
    <xf numFmtId="0" fontId="57" fillId="2" borderId="0" xfId="3" applyFont="1" applyFill="1" applyAlignment="1">
      <alignment horizontal="left" vertical="center"/>
    </xf>
    <xf numFmtId="0" fontId="63" fillId="2" borderId="0" xfId="3" applyFont="1" applyFill="1" applyAlignment="1">
      <alignment horizontal="center" vertical="center"/>
    </xf>
    <xf numFmtId="0" fontId="62" fillId="2" borderId="1" xfId="3" applyFont="1" applyFill="1" applyBorder="1" applyAlignment="1">
      <alignment horizontal="left" vertical="center"/>
    </xf>
    <xf numFmtId="0" fontId="60" fillId="2" borderId="0" xfId="3" applyFont="1" applyFill="1" applyAlignment="1">
      <alignment horizontal="left" vertical="top" wrapText="1"/>
    </xf>
    <xf numFmtId="0" fontId="71" fillId="2" borderId="0" xfId="3" applyFont="1" applyFill="1" applyAlignment="1">
      <alignment horizontal="left" vertical="top" wrapText="1"/>
    </xf>
    <xf numFmtId="0" fontId="71" fillId="2" borderId="1" xfId="3" applyFont="1" applyFill="1" applyBorder="1" applyAlignment="1">
      <alignment horizontal="left" vertical="top" wrapText="1"/>
    </xf>
    <xf numFmtId="0" fontId="65" fillId="3" borderId="2" xfId="3" applyFont="1" applyFill="1" applyBorder="1" applyAlignment="1" applyProtection="1">
      <alignment horizontal="left" vertical="top" wrapText="1"/>
      <protection locked="0"/>
    </xf>
    <xf numFmtId="0" fontId="65" fillId="3" borderId="3" xfId="3" applyFont="1" applyFill="1" applyBorder="1" applyAlignment="1" applyProtection="1">
      <alignment horizontal="left" vertical="top" wrapText="1"/>
      <protection locked="0"/>
    </xf>
    <xf numFmtId="0" fontId="65" fillId="3" borderId="6" xfId="3" applyFont="1" applyFill="1" applyBorder="1" applyAlignment="1" applyProtection="1">
      <alignment horizontal="left" vertical="top" wrapText="1"/>
      <protection locked="0"/>
    </xf>
    <xf numFmtId="0" fontId="65" fillId="3" borderId="4" xfId="3" applyFont="1" applyFill="1" applyBorder="1" applyAlignment="1" applyProtection="1">
      <alignment horizontal="left" vertical="top" wrapText="1"/>
      <protection locked="0"/>
    </xf>
    <xf numFmtId="0" fontId="65" fillId="3" borderId="0" xfId="3" applyFont="1" applyFill="1" applyAlignment="1" applyProtection="1">
      <alignment horizontal="left" vertical="top" wrapText="1"/>
      <protection locked="0"/>
    </xf>
    <xf numFmtId="0" fontId="65" fillId="3" borderId="7" xfId="3" applyFont="1" applyFill="1" applyBorder="1" applyAlignment="1" applyProtection="1">
      <alignment horizontal="left" vertical="top" wrapText="1"/>
      <protection locked="0"/>
    </xf>
    <xf numFmtId="0" fontId="65" fillId="3" borderId="9" xfId="3" applyFont="1" applyFill="1" applyBorder="1" applyAlignment="1" applyProtection="1">
      <alignment horizontal="left" vertical="top" wrapText="1"/>
      <protection locked="0"/>
    </xf>
    <xf numFmtId="0" fontId="65" fillId="3" borderId="1" xfId="3" applyFont="1" applyFill="1" applyBorder="1" applyAlignment="1" applyProtection="1">
      <alignment horizontal="left" vertical="top" wrapText="1"/>
      <protection locked="0"/>
    </xf>
    <xf numFmtId="0" fontId="65" fillId="3" borderId="10" xfId="3" applyFont="1" applyFill="1" applyBorder="1" applyAlignment="1" applyProtection="1">
      <alignment horizontal="left" vertical="top" wrapText="1"/>
      <protection locked="0"/>
    </xf>
    <xf numFmtId="0" fontId="225" fillId="3" borderId="2" xfId="3" applyFont="1" applyFill="1" applyBorder="1" applyAlignment="1" applyProtection="1">
      <alignment horizontal="left" vertical="top" wrapText="1"/>
      <protection locked="0"/>
    </xf>
    <xf numFmtId="0" fontId="225" fillId="3" borderId="3" xfId="3" applyFont="1" applyFill="1" applyBorder="1" applyAlignment="1" applyProtection="1">
      <alignment horizontal="left" vertical="top" wrapText="1"/>
      <protection locked="0"/>
    </xf>
    <xf numFmtId="0" fontId="225" fillId="3" borderId="6" xfId="3" applyFont="1" applyFill="1" applyBorder="1" applyAlignment="1" applyProtection="1">
      <alignment horizontal="left" vertical="top" wrapText="1"/>
      <protection locked="0"/>
    </xf>
    <xf numFmtId="0" fontId="225" fillId="3" borderId="4" xfId="3" applyFont="1" applyFill="1" applyBorder="1" applyAlignment="1" applyProtection="1">
      <alignment horizontal="left" vertical="top" wrapText="1"/>
      <protection locked="0"/>
    </xf>
    <xf numFmtId="0" fontId="225" fillId="3" borderId="0" xfId="3" applyFont="1" applyFill="1" applyAlignment="1" applyProtection="1">
      <alignment horizontal="left" vertical="top" wrapText="1"/>
      <protection locked="0"/>
    </xf>
    <xf numFmtId="0" fontId="225" fillId="3" borderId="7" xfId="3" applyFont="1" applyFill="1" applyBorder="1" applyAlignment="1" applyProtection="1">
      <alignment horizontal="left" vertical="top" wrapText="1"/>
      <protection locked="0"/>
    </xf>
    <xf numFmtId="0" fontId="225" fillId="3" borderId="9" xfId="3" applyFont="1" applyFill="1" applyBorder="1" applyAlignment="1" applyProtection="1">
      <alignment horizontal="left" vertical="top" wrapText="1"/>
      <protection locked="0"/>
    </xf>
    <xf numFmtId="0" fontId="225" fillId="3" borderId="1" xfId="3" applyFont="1" applyFill="1" applyBorder="1" applyAlignment="1" applyProtection="1">
      <alignment horizontal="left" vertical="top" wrapText="1"/>
      <protection locked="0"/>
    </xf>
    <xf numFmtId="0" fontId="225" fillId="3" borderId="10" xfId="3" applyFont="1" applyFill="1" applyBorder="1" applyAlignment="1" applyProtection="1">
      <alignment horizontal="left" vertical="top" wrapText="1"/>
      <protection locked="0"/>
    </xf>
    <xf numFmtId="0" fontId="62" fillId="2" borderId="0" xfId="3" applyFont="1" applyFill="1" applyAlignment="1">
      <alignment horizontal="left" vertical="top" wrapText="1"/>
    </xf>
    <xf numFmtId="3" fontId="77" fillId="2" borderId="0" xfId="3" applyNumberFormat="1" applyFont="1" applyFill="1" applyAlignment="1">
      <alignment horizontal="center" vertical="center"/>
    </xf>
    <xf numFmtId="3" fontId="77" fillId="2" borderId="1" xfId="3" applyNumberFormat="1" applyFont="1" applyFill="1" applyBorder="1" applyAlignment="1">
      <alignment horizontal="center" vertical="center"/>
    </xf>
    <xf numFmtId="3" fontId="77" fillId="3" borderId="0" xfId="3" applyNumberFormat="1" applyFont="1" applyFill="1" applyAlignment="1" applyProtection="1">
      <alignment horizontal="center" vertical="center"/>
      <protection locked="0"/>
    </xf>
    <xf numFmtId="3" fontId="77" fillId="3" borderId="1" xfId="3" applyNumberFormat="1" applyFont="1" applyFill="1" applyBorder="1" applyAlignment="1" applyProtection="1">
      <alignment horizontal="center" vertical="center"/>
      <protection locked="0"/>
    </xf>
    <xf numFmtId="0" fontId="62" fillId="2" borderId="0" xfId="3" applyFont="1" applyFill="1" applyAlignment="1">
      <alignment horizontal="left" vertical="center" wrapText="1"/>
    </xf>
    <xf numFmtId="0" fontId="62" fillId="2" borderId="0" xfId="3" applyFont="1" applyFill="1" applyAlignment="1">
      <alignment horizontal="left" vertical="center"/>
    </xf>
    <xf numFmtId="0" fontId="66" fillId="2" borderId="0" xfId="3" applyFont="1" applyFill="1" applyAlignment="1">
      <alignment horizontal="center" vertical="center" shrinkToFit="1"/>
    </xf>
    <xf numFmtId="0" fontId="66" fillId="2" borderId="1" xfId="3" applyFont="1" applyFill="1" applyBorder="1" applyAlignment="1">
      <alignment horizontal="center" vertical="center" shrinkToFit="1"/>
    </xf>
    <xf numFmtId="20" fontId="87" fillId="2" borderId="0" xfId="3" applyNumberFormat="1" applyFont="1" applyFill="1" applyAlignment="1">
      <alignment horizontal="center" vertical="center"/>
    </xf>
    <xf numFmtId="0" fontId="66" fillId="3" borderId="0" xfId="3" applyFont="1" applyFill="1" applyAlignment="1" applyProtection="1">
      <alignment horizontal="center" vertical="center"/>
      <protection locked="0"/>
    </xf>
    <xf numFmtId="0" fontId="66" fillId="3" borderId="1" xfId="3" applyFont="1" applyFill="1" applyBorder="1" applyAlignment="1" applyProtection="1">
      <alignment horizontal="center" vertical="center"/>
      <protection locked="0"/>
    </xf>
    <xf numFmtId="0" fontId="66" fillId="3" borderId="0" xfId="3" applyFont="1" applyFill="1" applyAlignment="1" applyProtection="1">
      <alignment horizontal="center" vertical="center" shrinkToFit="1"/>
      <protection locked="0"/>
    </xf>
    <xf numFmtId="0" fontId="66" fillId="3" borderId="1" xfId="3" applyFont="1" applyFill="1" applyBorder="1" applyAlignment="1" applyProtection="1">
      <alignment horizontal="center" vertical="center" shrinkToFit="1"/>
      <protection locked="0"/>
    </xf>
    <xf numFmtId="0" fontId="213" fillId="2" borderId="0" xfId="3" applyFont="1" applyFill="1" applyAlignment="1">
      <alignment horizontal="left" vertical="center"/>
    </xf>
    <xf numFmtId="0" fontId="83" fillId="2" borderId="0" xfId="3" applyFont="1" applyFill="1" applyAlignment="1">
      <alignment horizontal="left" vertical="center"/>
    </xf>
    <xf numFmtId="0" fontId="60" fillId="2" borderId="0" xfId="3" applyFont="1" applyFill="1" applyAlignment="1">
      <alignment horizontal="left" vertical="center"/>
    </xf>
    <xf numFmtId="0" fontId="60" fillId="2" borderId="0" xfId="3" applyFont="1" applyFill="1" applyAlignment="1">
      <alignment horizontal="left" vertical="center" wrapText="1"/>
    </xf>
    <xf numFmtId="0" fontId="74" fillId="2" borderId="0" xfId="3" applyFont="1" applyFill="1" applyAlignment="1">
      <alignment horizontal="left" vertical="center"/>
    </xf>
    <xf numFmtId="0" fontId="86" fillId="2" borderId="0" xfId="3" applyFont="1" applyFill="1" applyAlignment="1">
      <alignment horizontal="left" vertical="center" shrinkToFit="1"/>
    </xf>
    <xf numFmtId="0" fontId="78" fillId="2" borderId="0" xfId="3" applyFont="1" applyFill="1" applyAlignment="1">
      <alignment horizontal="center" vertical="center" wrapText="1" shrinkToFit="1"/>
    </xf>
    <xf numFmtId="0" fontId="78" fillId="2" borderId="1" xfId="3" applyFont="1" applyFill="1" applyBorder="1" applyAlignment="1">
      <alignment horizontal="center" vertical="center" wrapText="1" shrinkToFit="1"/>
    </xf>
    <xf numFmtId="0" fontId="78" fillId="2" borderId="0" xfId="3" applyFont="1" applyFill="1" applyAlignment="1">
      <alignment horizontal="center" vertical="center" shrinkToFit="1"/>
    </xf>
    <xf numFmtId="0" fontId="78" fillId="2" borderId="1" xfId="3" applyFont="1" applyFill="1" applyBorder="1" applyAlignment="1">
      <alignment horizontal="center" vertical="center" shrinkToFit="1"/>
    </xf>
    <xf numFmtId="0" fontId="78" fillId="2" borderId="0" xfId="3" applyFont="1" applyFill="1" applyAlignment="1">
      <alignment horizontal="left" vertical="center" wrapText="1" shrinkToFit="1"/>
    </xf>
    <xf numFmtId="0" fontId="78" fillId="2" borderId="1" xfId="3" applyFont="1" applyFill="1" applyBorder="1" applyAlignment="1">
      <alignment horizontal="left" vertical="center" wrapText="1" shrinkToFit="1"/>
    </xf>
    <xf numFmtId="0" fontId="70" fillId="2" borderId="0" xfId="3" applyFont="1" applyFill="1" applyAlignment="1">
      <alignment horizontal="center" vertical="center"/>
    </xf>
    <xf numFmtId="0" fontId="67" fillId="2" borderId="0" xfId="3" applyFont="1" applyFill="1" applyAlignment="1">
      <alignment horizontal="center" vertical="center"/>
    </xf>
    <xf numFmtId="0" fontId="57" fillId="2" borderId="0" xfId="3" applyFont="1" applyFill="1" applyAlignment="1">
      <alignment horizontal="center" vertical="center"/>
    </xf>
    <xf numFmtId="0" fontId="64" fillId="2" borderId="0" xfId="3" applyFont="1" applyFill="1" applyAlignment="1">
      <alignment horizontal="center" vertical="center"/>
    </xf>
    <xf numFmtId="0" fontId="68" fillId="2" borderId="0" xfId="3" applyFont="1" applyFill="1" applyAlignment="1">
      <alignment horizontal="center" vertical="center"/>
    </xf>
    <xf numFmtId="0" fontId="62" fillId="2" borderId="9" xfId="3" applyFont="1" applyFill="1" applyBorder="1" applyAlignment="1">
      <alignment horizontal="center" vertical="center"/>
    </xf>
    <xf numFmtId="0" fontId="62" fillId="2" borderId="1" xfId="3" applyFont="1" applyFill="1" applyBorder="1" applyAlignment="1">
      <alignment horizontal="center" vertical="center"/>
    </xf>
    <xf numFmtId="0" fontId="62" fillId="2" borderId="36" xfId="3" applyFont="1" applyFill="1" applyBorder="1" applyAlignment="1">
      <alignment horizontal="center" vertical="center"/>
    </xf>
    <xf numFmtId="0" fontId="77" fillId="2" borderId="35" xfId="3" applyFont="1" applyFill="1" applyBorder="1" applyAlignment="1">
      <alignment horizontal="center" vertical="center" shrinkToFit="1"/>
    </xf>
    <xf numFmtId="0" fontId="77" fillId="2" borderId="3" xfId="3" applyFont="1" applyFill="1" applyBorder="1" applyAlignment="1">
      <alignment horizontal="center" vertical="center" shrinkToFit="1"/>
    </xf>
    <xf numFmtId="0" fontId="77" fillId="2" borderId="6" xfId="3" applyFont="1" applyFill="1" applyBorder="1" applyAlignment="1">
      <alignment horizontal="center" vertical="center" shrinkToFit="1"/>
    </xf>
    <xf numFmtId="0" fontId="77" fillId="2" borderId="37" xfId="3" applyFont="1" applyFill="1" applyBorder="1" applyAlignment="1">
      <alignment horizontal="center" vertical="center" shrinkToFit="1"/>
    </xf>
    <xf numFmtId="0" fontId="77" fillId="2" borderId="1" xfId="3" applyFont="1" applyFill="1" applyBorder="1" applyAlignment="1">
      <alignment horizontal="center" vertical="center" shrinkToFit="1"/>
    </xf>
    <xf numFmtId="0" fontId="77" fillId="2" borderId="10" xfId="3" applyFont="1" applyFill="1" applyBorder="1" applyAlignment="1">
      <alignment horizontal="center" vertical="center" shrinkToFit="1"/>
    </xf>
    <xf numFmtId="179" fontId="77" fillId="2" borderId="35" xfId="3" applyNumberFormat="1" applyFont="1" applyFill="1" applyBorder="1" applyAlignment="1">
      <alignment horizontal="center" vertical="center" shrinkToFit="1"/>
    </xf>
    <xf numFmtId="179" fontId="77" fillId="2" borderId="3" xfId="3" applyNumberFormat="1" applyFont="1" applyFill="1" applyBorder="1" applyAlignment="1">
      <alignment horizontal="center" vertical="center" shrinkToFit="1"/>
    </xf>
    <xf numFmtId="179" fontId="77" fillId="2" borderId="6" xfId="3" applyNumberFormat="1" applyFont="1" applyFill="1" applyBorder="1" applyAlignment="1">
      <alignment horizontal="center" vertical="center" shrinkToFit="1"/>
    </xf>
    <xf numFmtId="179" fontId="77" fillId="2" borderId="37" xfId="3" applyNumberFormat="1" applyFont="1" applyFill="1" applyBorder="1" applyAlignment="1">
      <alignment horizontal="center" vertical="center" shrinkToFit="1"/>
    </xf>
    <xf numFmtId="179" fontId="77" fillId="2" borderId="1" xfId="3" applyNumberFormat="1" applyFont="1" applyFill="1" applyBorder="1" applyAlignment="1">
      <alignment horizontal="center" vertical="center" shrinkToFit="1"/>
    </xf>
    <xf numFmtId="179" fontId="77" fillId="2" borderId="10" xfId="3" applyNumberFormat="1" applyFont="1" applyFill="1" applyBorder="1" applyAlignment="1">
      <alignment horizontal="center" vertical="center" shrinkToFit="1"/>
    </xf>
    <xf numFmtId="0" fontId="77" fillId="2" borderId="3" xfId="3" applyFont="1" applyFill="1" applyBorder="1" applyAlignment="1">
      <alignment horizontal="center" vertical="center"/>
    </xf>
    <xf numFmtId="0" fontId="77" fillId="2" borderId="6" xfId="3" applyFont="1" applyFill="1" applyBorder="1" applyAlignment="1">
      <alignment horizontal="center" vertical="center"/>
    </xf>
    <xf numFmtId="0" fontId="77" fillId="2" borderId="1" xfId="3" applyFont="1" applyFill="1" applyBorder="1" applyAlignment="1">
      <alignment horizontal="center" vertical="center"/>
    </xf>
    <xf numFmtId="0" fontId="77" fillId="2" borderId="10" xfId="3" applyFont="1" applyFill="1" applyBorder="1" applyAlignment="1">
      <alignment horizontal="center" vertical="center"/>
    </xf>
    <xf numFmtId="14" fontId="77" fillId="2" borderId="35" xfId="3" applyNumberFormat="1" applyFont="1" applyFill="1" applyBorder="1" applyAlignment="1">
      <alignment horizontal="center" vertical="center" shrinkToFit="1"/>
    </xf>
    <xf numFmtId="14" fontId="77" fillId="2" borderId="3" xfId="3" applyNumberFormat="1" applyFont="1" applyFill="1" applyBorder="1" applyAlignment="1">
      <alignment horizontal="center" vertical="center" shrinkToFit="1"/>
    </xf>
    <xf numFmtId="14" fontId="77" fillId="2" borderId="6" xfId="3" applyNumberFormat="1" applyFont="1" applyFill="1" applyBorder="1" applyAlignment="1">
      <alignment horizontal="center" vertical="center" shrinkToFit="1"/>
    </xf>
    <xf numFmtId="14" fontId="77" fillId="2" borderId="37" xfId="3" applyNumberFormat="1" applyFont="1" applyFill="1" applyBorder="1" applyAlignment="1">
      <alignment horizontal="center" vertical="center" shrinkToFit="1"/>
    </xf>
    <xf numFmtId="14" fontId="77" fillId="2" borderId="1" xfId="3" applyNumberFormat="1" applyFont="1" applyFill="1" applyBorder="1" applyAlignment="1">
      <alignment horizontal="center" vertical="center" shrinkToFit="1"/>
    </xf>
    <xf numFmtId="14" fontId="77" fillId="2" borderId="10" xfId="3" applyNumberFormat="1" applyFont="1" applyFill="1" applyBorder="1" applyAlignment="1">
      <alignment horizontal="center" vertical="center" shrinkToFit="1"/>
    </xf>
    <xf numFmtId="0" fontId="79" fillId="2" borderId="0" xfId="3" applyFont="1" applyFill="1" applyAlignment="1">
      <alignment horizontal="right" vertical="center"/>
    </xf>
    <xf numFmtId="0" fontId="59" fillId="2" borderId="0" xfId="3" applyFont="1" applyFill="1" applyAlignment="1">
      <alignment horizontal="center" vertical="center"/>
    </xf>
    <xf numFmtId="0" fontId="60" fillId="2" borderId="2" xfId="3" applyFont="1" applyFill="1" applyBorder="1" applyAlignment="1">
      <alignment horizontal="center" vertical="center"/>
    </xf>
    <xf numFmtId="0" fontId="60" fillId="2" borderId="3" xfId="3" applyFont="1" applyFill="1" applyBorder="1" applyAlignment="1">
      <alignment horizontal="center" vertical="center"/>
    </xf>
    <xf numFmtId="0" fontId="60" fillId="2" borderId="34" xfId="3" applyFont="1" applyFill="1" applyBorder="1" applyAlignment="1">
      <alignment horizontal="center" vertical="center"/>
    </xf>
    <xf numFmtId="0" fontId="58" fillId="2" borderId="0" xfId="3" applyFont="1" applyFill="1" applyAlignment="1">
      <alignment horizontal="center" vertical="center"/>
    </xf>
    <xf numFmtId="0" fontId="76" fillId="2" borderId="35" xfId="3" applyFont="1" applyFill="1" applyBorder="1" applyAlignment="1">
      <alignment horizontal="center" vertical="center" shrinkToFit="1"/>
    </xf>
    <xf numFmtId="0" fontId="76" fillId="2" borderId="3" xfId="3" applyFont="1" applyFill="1" applyBorder="1" applyAlignment="1">
      <alignment horizontal="center" vertical="center" shrinkToFit="1"/>
    </xf>
    <xf numFmtId="0" fontId="76" fillId="2" borderId="6" xfId="3" applyFont="1" applyFill="1" applyBorder="1" applyAlignment="1">
      <alignment horizontal="center" vertical="center" shrinkToFit="1"/>
    </xf>
    <xf numFmtId="0" fontId="76" fillId="2" borderId="37" xfId="3" applyFont="1" applyFill="1" applyBorder="1" applyAlignment="1">
      <alignment horizontal="center" vertical="center" shrinkToFit="1"/>
    </xf>
    <xf numFmtId="0" fontId="76" fillId="2" borderId="1" xfId="3" applyFont="1" applyFill="1" applyBorder="1" applyAlignment="1">
      <alignment horizontal="center" vertical="center" shrinkToFit="1"/>
    </xf>
    <xf numFmtId="0" fontId="76" fillId="2" borderId="10" xfId="3" applyFont="1" applyFill="1" applyBorder="1" applyAlignment="1">
      <alignment horizontal="center" vertical="center" shrinkToFit="1"/>
    </xf>
    <xf numFmtId="0" fontId="80" fillId="2" borderId="0" xfId="3" applyFont="1" applyFill="1" applyAlignment="1">
      <alignment horizontal="center" vertical="center"/>
    </xf>
    <xf numFmtId="0" fontId="81" fillId="2" borderId="0" xfId="3" applyFont="1" applyFill="1" applyAlignment="1">
      <alignment horizontal="center" vertical="center"/>
    </xf>
    <xf numFmtId="0" fontId="19" fillId="0" borderId="0" xfId="7" applyFont="1" applyAlignment="1">
      <alignment horizontal="center" vertical="center" wrapText="1"/>
    </xf>
    <xf numFmtId="0" fontId="19" fillId="0" borderId="0" xfId="7" applyFont="1" applyAlignment="1">
      <alignment horizontal="center" vertical="center"/>
    </xf>
    <xf numFmtId="176" fontId="207" fillId="0" borderId="0" xfId="7" applyNumberFormat="1" applyFont="1" applyAlignment="1" applyProtection="1">
      <alignment horizontal="center" vertical="center"/>
      <protection locked="0"/>
    </xf>
    <xf numFmtId="176" fontId="207" fillId="0" borderId="1" xfId="7" applyNumberFormat="1" applyFont="1" applyBorder="1" applyAlignment="1" applyProtection="1">
      <alignment horizontal="center" vertical="center"/>
      <protection locked="0"/>
    </xf>
    <xf numFmtId="0" fontId="207" fillId="0" borderId="0" xfId="7" applyFont="1" applyAlignment="1" applyProtection="1">
      <alignment horizontal="center" vertical="center"/>
      <protection locked="0"/>
    </xf>
    <xf numFmtId="0" fontId="207" fillId="0" borderId="1" xfId="7" applyFont="1" applyBorder="1" applyAlignment="1" applyProtection="1">
      <alignment horizontal="center" vertical="center"/>
      <protection locked="0"/>
    </xf>
    <xf numFmtId="0" fontId="85" fillId="0" borderId="0" xfId="7" applyFont="1" applyAlignment="1" applyProtection="1">
      <alignment horizontal="center" vertical="center"/>
      <protection locked="0"/>
    </xf>
    <xf numFmtId="0" fontId="85" fillId="0" borderId="1" xfId="7" applyFont="1" applyBorder="1" applyAlignment="1" applyProtection="1">
      <alignment horizontal="center" vertical="center"/>
      <protection locked="0"/>
    </xf>
    <xf numFmtId="0" fontId="10" fillId="0" borderId="1" xfId="7" applyFont="1" applyBorder="1" applyAlignment="1">
      <alignment horizontal="center" vertical="center"/>
    </xf>
    <xf numFmtId="0" fontId="207" fillId="0" borderId="0" xfId="7" applyFont="1" applyAlignment="1">
      <alignment horizontal="center" vertical="center"/>
    </xf>
    <xf numFmtId="0" fontId="207" fillId="0" borderId="1" xfId="7" applyFont="1" applyBorder="1" applyAlignment="1">
      <alignment horizontal="center" vertical="center"/>
    </xf>
    <xf numFmtId="0" fontId="19" fillId="0" borderId="1" xfId="7" applyFont="1" applyBorder="1" applyAlignment="1">
      <alignment horizontal="center" vertical="center"/>
    </xf>
    <xf numFmtId="0" fontId="21" fillId="0" borderId="0" xfId="7" applyFont="1" applyAlignment="1">
      <alignment horizontal="left" vertical="center"/>
    </xf>
    <xf numFmtId="0" fontId="14" fillId="0" borderId="0" xfId="7" applyFont="1" applyAlignment="1">
      <alignment horizontal="center" vertical="center"/>
    </xf>
    <xf numFmtId="176" fontId="85" fillId="0" borderId="0" xfId="7" applyNumberFormat="1" applyFont="1" applyAlignment="1" applyProtection="1">
      <alignment horizontal="center" vertical="center"/>
      <protection locked="0"/>
    </xf>
    <xf numFmtId="176" fontId="85" fillId="0" borderId="1" xfId="7" applyNumberFormat="1" applyFont="1" applyBorder="1" applyAlignment="1" applyProtection="1">
      <alignment horizontal="center" vertical="center"/>
      <protection locked="0"/>
    </xf>
    <xf numFmtId="0" fontId="34" fillId="0" borderId="3" xfId="7" applyFont="1" applyBorder="1" applyAlignment="1">
      <alignment vertical="top" wrapText="1"/>
    </xf>
    <xf numFmtId="0" fontId="34" fillId="0" borderId="6" xfId="7" applyFont="1" applyBorder="1" applyAlignment="1">
      <alignment vertical="top" wrapText="1"/>
    </xf>
    <xf numFmtId="0" fontId="34" fillId="0" borderId="0" xfId="7" applyFont="1" applyAlignment="1">
      <alignment vertical="top" wrapText="1"/>
    </xf>
    <xf numFmtId="0" fontId="34" fillId="0" borderId="7" xfId="7" applyFont="1" applyBorder="1" applyAlignment="1">
      <alignment vertical="top" wrapText="1"/>
    </xf>
    <xf numFmtId="0" fontId="34" fillId="0" borderId="1" xfId="7" applyFont="1" applyBorder="1" applyAlignment="1">
      <alignment vertical="top" wrapText="1"/>
    </xf>
    <xf numFmtId="0" fontId="34" fillId="0" borderId="10" xfId="7" applyFont="1" applyBorder="1" applyAlignment="1">
      <alignment vertical="top" wrapText="1"/>
    </xf>
    <xf numFmtId="0" fontId="207" fillId="0" borderId="25" xfId="7" applyFont="1" applyBorder="1" applyAlignment="1" applyProtection="1">
      <alignment horizontal="center" vertical="center" wrapText="1"/>
      <protection locked="0"/>
    </xf>
    <xf numFmtId="0" fontId="207" fillId="0" borderId="26" xfId="7" applyFont="1" applyBorder="1" applyAlignment="1" applyProtection="1">
      <alignment horizontal="center" vertical="center" wrapText="1"/>
      <protection locked="0"/>
    </xf>
    <xf numFmtId="0" fontId="207" fillId="0" borderId="28" xfId="7" applyFont="1" applyBorder="1" applyAlignment="1" applyProtection="1">
      <alignment horizontal="center" vertical="center" wrapText="1"/>
      <protection locked="0"/>
    </xf>
    <xf numFmtId="0" fontId="207" fillId="0" borderId="15" xfId="7" applyFont="1" applyBorder="1" applyAlignment="1" applyProtection="1">
      <alignment horizontal="center" vertical="center" wrapText="1"/>
      <protection locked="0"/>
    </xf>
    <xf numFmtId="0" fontId="207" fillId="0" borderId="16" xfId="7" applyFont="1" applyBorder="1" applyAlignment="1" applyProtection="1">
      <alignment horizontal="center" vertical="center" wrapText="1"/>
      <protection locked="0"/>
    </xf>
    <xf numFmtId="0" fontId="207" fillId="0" borderId="17" xfId="7" applyFont="1" applyBorder="1" applyAlignment="1" applyProtection="1">
      <alignment horizontal="center" vertical="center" wrapText="1"/>
      <protection locked="0"/>
    </xf>
    <xf numFmtId="0" fontId="207" fillId="0" borderId="26" xfId="7" applyFont="1" applyBorder="1" applyAlignment="1" applyProtection="1">
      <alignment horizontal="center" vertical="center"/>
      <protection locked="0"/>
    </xf>
    <xf numFmtId="0" fontId="207" fillId="0" borderId="28" xfId="7" applyFont="1" applyBorder="1" applyAlignment="1" applyProtection="1">
      <alignment horizontal="center" vertical="center"/>
      <protection locked="0"/>
    </xf>
    <xf numFmtId="0" fontId="207" fillId="0" borderId="16" xfId="7" applyFont="1" applyBorder="1" applyAlignment="1" applyProtection="1">
      <alignment horizontal="center" vertical="center"/>
      <protection locked="0"/>
    </xf>
    <xf numFmtId="0" fontId="207" fillId="0" borderId="17" xfId="7" applyFont="1" applyBorder="1" applyAlignment="1" applyProtection="1">
      <alignment horizontal="center" vertical="center"/>
      <protection locked="0"/>
    </xf>
    <xf numFmtId="0" fontId="207" fillId="0" borderId="25" xfId="7" applyFont="1" applyBorder="1" applyAlignment="1" applyProtection="1">
      <alignment horizontal="center" vertical="center" shrinkToFit="1"/>
      <protection locked="0"/>
    </xf>
    <xf numFmtId="0" fontId="207" fillId="0" borderId="26" xfId="7" applyFont="1" applyBorder="1" applyAlignment="1" applyProtection="1">
      <alignment horizontal="center" vertical="center" shrinkToFit="1"/>
      <protection locked="0"/>
    </xf>
    <xf numFmtId="0" fontId="207" fillId="0" borderId="28" xfId="7" applyFont="1" applyBorder="1" applyAlignment="1" applyProtection="1">
      <alignment horizontal="center" vertical="center" shrinkToFit="1"/>
      <protection locked="0"/>
    </xf>
    <xf numFmtId="0" fontId="207" fillId="0" borderId="9" xfId="7" applyFont="1" applyBorder="1" applyAlignment="1" applyProtection="1">
      <alignment horizontal="center" vertical="center" shrinkToFit="1"/>
      <protection locked="0"/>
    </xf>
    <xf numFmtId="0" fontId="207" fillId="0" borderId="1" xfId="7" applyFont="1" applyBorder="1" applyAlignment="1" applyProtection="1">
      <alignment horizontal="center" vertical="center" shrinkToFit="1"/>
      <protection locked="0"/>
    </xf>
    <xf numFmtId="0" fontId="207" fillId="0" borderId="10" xfId="7" applyFont="1" applyBorder="1" applyAlignment="1" applyProtection="1">
      <alignment horizontal="center" vertical="center" shrinkToFit="1"/>
      <protection locked="0"/>
    </xf>
    <xf numFmtId="0" fontId="209" fillId="0" borderId="25" xfId="7" applyFont="1" applyBorder="1" applyAlignment="1" applyProtection="1">
      <alignment horizontal="center" vertical="center" wrapText="1"/>
      <protection locked="0"/>
    </xf>
    <xf numFmtId="0" fontId="209" fillId="0" borderId="26" xfId="7" applyFont="1" applyBorder="1" applyAlignment="1" applyProtection="1">
      <alignment horizontal="center" vertical="center" wrapText="1"/>
      <protection locked="0"/>
    </xf>
    <xf numFmtId="0" fontId="209" fillId="0" borderId="28" xfId="7" applyFont="1" applyBorder="1" applyAlignment="1" applyProtection="1">
      <alignment horizontal="center" vertical="center" wrapText="1"/>
      <protection locked="0"/>
    </xf>
    <xf numFmtId="0" fontId="209" fillId="0" borderId="9" xfId="7" applyFont="1" applyBorder="1" applyAlignment="1" applyProtection="1">
      <alignment horizontal="center" vertical="center" wrapText="1"/>
      <protection locked="0"/>
    </xf>
    <xf numFmtId="0" fontId="209" fillId="0" borderId="1" xfId="7" applyFont="1" applyBorder="1" applyAlignment="1" applyProtection="1">
      <alignment horizontal="center" vertical="center" wrapText="1"/>
      <protection locked="0"/>
    </xf>
    <xf numFmtId="0" fontId="209" fillId="0" borderId="10" xfId="7" applyFont="1" applyBorder="1" applyAlignment="1" applyProtection="1">
      <alignment horizontal="center" vertical="center" wrapText="1"/>
      <protection locked="0"/>
    </xf>
    <xf numFmtId="14" fontId="207" fillId="0" borderId="25" xfId="7" applyNumberFormat="1" applyFont="1" applyBorder="1" applyAlignment="1" applyProtection="1">
      <alignment horizontal="center" vertical="center" shrinkToFit="1"/>
      <protection locked="0"/>
    </xf>
    <xf numFmtId="14" fontId="207" fillId="0" borderId="26" xfId="7" applyNumberFormat="1" applyFont="1" applyBorder="1" applyAlignment="1" applyProtection="1">
      <alignment horizontal="center" vertical="center" shrinkToFit="1"/>
      <protection locked="0"/>
    </xf>
    <xf numFmtId="14" fontId="207" fillId="0" borderId="28" xfId="7" applyNumberFormat="1" applyFont="1" applyBorder="1" applyAlignment="1" applyProtection="1">
      <alignment horizontal="center" vertical="center" shrinkToFit="1"/>
      <protection locked="0"/>
    </xf>
    <xf numFmtId="14" fontId="207" fillId="0" borderId="9" xfId="7" applyNumberFormat="1" applyFont="1" applyBorder="1" applyAlignment="1" applyProtection="1">
      <alignment horizontal="center" vertical="center" shrinkToFit="1"/>
      <protection locked="0"/>
    </xf>
    <xf numFmtId="14" fontId="207" fillId="0" borderId="1" xfId="7" applyNumberFormat="1" applyFont="1" applyBorder="1" applyAlignment="1" applyProtection="1">
      <alignment horizontal="center" vertical="center" shrinkToFit="1"/>
      <protection locked="0"/>
    </xf>
    <xf numFmtId="14" fontId="207" fillId="0" borderId="10" xfId="7" applyNumberFormat="1" applyFont="1" applyBorder="1" applyAlignment="1" applyProtection="1">
      <alignment horizontal="center" vertical="center" shrinkToFit="1"/>
      <protection locked="0"/>
    </xf>
    <xf numFmtId="0" fontId="207" fillId="0" borderId="9" xfId="7" applyFont="1" applyBorder="1" applyAlignment="1" applyProtection="1">
      <alignment horizontal="center" vertical="center" wrapText="1"/>
      <protection locked="0"/>
    </xf>
    <xf numFmtId="0" fontId="207" fillId="0" borderId="1" xfId="7" applyFont="1" applyBorder="1" applyAlignment="1" applyProtection="1">
      <alignment horizontal="center" vertical="center" wrapText="1"/>
      <protection locked="0"/>
    </xf>
    <xf numFmtId="0" fontId="207" fillId="0" borderId="10" xfId="7" applyFont="1" applyBorder="1" applyAlignment="1" applyProtection="1">
      <alignment horizontal="center" vertical="center" wrapText="1"/>
      <protection locked="0"/>
    </xf>
    <xf numFmtId="0" fontId="207" fillId="0" borderId="10" xfId="7" applyFont="1" applyBorder="1" applyAlignment="1" applyProtection="1">
      <alignment horizontal="center" vertical="center"/>
      <protection locked="0"/>
    </xf>
    <xf numFmtId="0" fontId="207" fillId="0" borderId="15" xfId="7" applyFont="1" applyBorder="1" applyAlignment="1" applyProtection="1">
      <alignment horizontal="center" vertical="center" shrinkToFit="1"/>
      <protection locked="0"/>
    </xf>
    <xf numFmtId="0" fontId="207" fillId="0" borderId="16" xfId="7" applyFont="1" applyBorder="1" applyAlignment="1" applyProtection="1">
      <alignment horizontal="center" vertical="center" shrinkToFit="1"/>
      <protection locked="0"/>
    </xf>
    <xf numFmtId="0" fontId="207" fillId="0" borderId="17" xfId="7" applyFont="1" applyBorder="1" applyAlignment="1" applyProtection="1">
      <alignment horizontal="center" vertical="center" shrinkToFit="1"/>
      <protection locked="0"/>
    </xf>
    <xf numFmtId="0" fontId="209" fillId="0" borderId="15" xfId="7" applyFont="1" applyBorder="1" applyAlignment="1" applyProtection="1">
      <alignment horizontal="center" vertical="center" wrapText="1"/>
      <protection locked="0"/>
    </xf>
    <xf numFmtId="0" fontId="209" fillId="0" borderId="16" xfId="7" applyFont="1" applyBorder="1" applyAlignment="1" applyProtection="1">
      <alignment horizontal="center" vertical="center" wrapText="1"/>
      <protection locked="0"/>
    </xf>
    <xf numFmtId="0" fontId="209" fillId="0" borderId="17" xfId="7" applyFont="1" applyBorder="1" applyAlignment="1" applyProtection="1">
      <alignment horizontal="center" vertical="center" wrapText="1"/>
      <protection locked="0"/>
    </xf>
    <xf numFmtId="14" fontId="207" fillId="0" borderId="15" xfId="7" applyNumberFormat="1" applyFont="1" applyBorder="1" applyAlignment="1" applyProtection="1">
      <alignment horizontal="center" vertical="center" shrinkToFit="1"/>
      <protection locked="0"/>
    </xf>
    <xf numFmtId="14" fontId="207" fillId="0" borderId="16" xfId="7" applyNumberFormat="1" applyFont="1" applyBorder="1" applyAlignment="1" applyProtection="1">
      <alignment horizontal="center" vertical="center" shrinkToFit="1"/>
      <protection locked="0"/>
    </xf>
    <xf numFmtId="14" fontId="207" fillId="0" borderId="17" xfId="7" applyNumberFormat="1" applyFont="1" applyBorder="1" applyAlignment="1" applyProtection="1">
      <alignment horizontal="center" vertical="center" shrinkToFit="1"/>
      <protection locked="0"/>
    </xf>
    <xf numFmtId="0" fontId="55" fillId="2" borderId="15" xfId="7" applyFont="1" applyFill="1" applyBorder="1" applyAlignment="1">
      <alignment horizontal="center" vertical="top"/>
    </xf>
    <xf numFmtId="0" fontId="55" fillId="2" borderId="16" xfId="7" applyFont="1" applyFill="1" applyBorder="1" applyAlignment="1">
      <alignment horizontal="center" vertical="top"/>
    </xf>
    <xf numFmtId="0" fontId="55" fillId="2" borderId="17" xfId="7" applyFont="1" applyFill="1" applyBorder="1" applyAlignment="1">
      <alignment horizontal="center" vertical="top"/>
    </xf>
    <xf numFmtId="0" fontId="55" fillId="2" borderId="25" xfId="7" applyFont="1" applyFill="1" applyBorder="1" applyAlignment="1">
      <alignment horizontal="center" vertical="top"/>
    </xf>
    <xf numFmtId="0" fontId="55" fillId="2" borderId="26" xfId="7" applyFont="1" applyFill="1" applyBorder="1" applyAlignment="1">
      <alignment horizontal="center" vertical="top"/>
    </xf>
    <xf numFmtId="0" fontId="55" fillId="2" borderId="28" xfId="7" applyFont="1" applyFill="1" applyBorder="1" applyAlignment="1">
      <alignment horizontal="center" vertical="top"/>
    </xf>
    <xf numFmtId="0" fontId="55" fillId="2" borderId="9" xfId="7" applyFont="1" applyFill="1" applyBorder="1" applyAlignment="1">
      <alignment horizontal="center" vertical="top"/>
    </xf>
    <xf numFmtId="0" fontId="55" fillId="2" borderId="1" xfId="7" applyFont="1" applyFill="1" applyBorder="1" applyAlignment="1">
      <alignment horizontal="center" vertical="top"/>
    </xf>
    <xf numFmtId="0" fontId="55" fillId="2" borderId="10" xfId="7" applyFont="1" applyFill="1" applyBorder="1" applyAlignment="1">
      <alignment horizontal="center" vertical="top"/>
    </xf>
    <xf numFmtId="49" fontId="207" fillId="0" borderId="0" xfId="7" applyNumberFormat="1" applyFont="1" applyAlignment="1" applyProtection="1">
      <alignment horizontal="center" vertical="center"/>
      <protection locked="0"/>
    </xf>
    <xf numFmtId="49" fontId="207" fillId="0" borderId="1" xfId="7" applyNumberFormat="1" applyFont="1" applyBorder="1" applyAlignment="1" applyProtection="1">
      <alignment horizontal="center" vertical="center"/>
      <protection locked="0"/>
    </xf>
    <xf numFmtId="0" fontId="207" fillId="0" borderId="0" xfId="7" applyFont="1" applyAlignment="1" applyProtection="1">
      <alignment horizontal="left" vertical="center" shrinkToFit="1"/>
      <protection locked="0"/>
    </xf>
    <xf numFmtId="0" fontId="207" fillId="0" borderId="1" xfId="7" applyFont="1" applyBorder="1" applyAlignment="1" applyProtection="1">
      <alignment horizontal="left" vertical="center" shrinkToFit="1"/>
      <protection locked="0"/>
    </xf>
    <xf numFmtId="0" fontId="207" fillId="0" borderId="3" xfId="7" applyFont="1" applyBorder="1" applyAlignment="1" applyProtection="1">
      <alignment horizontal="center" vertical="center"/>
      <protection locked="0"/>
    </xf>
    <xf numFmtId="0" fontId="207" fillId="0" borderId="6" xfId="7" applyFont="1" applyBorder="1" applyAlignment="1" applyProtection="1">
      <alignment horizontal="center" vertical="center"/>
      <protection locked="0"/>
    </xf>
    <xf numFmtId="0" fontId="15" fillId="0" borderId="0" xfId="7" applyFont="1" applyAlignment="1">
      <alignment horizontal="left" vertical="center"/>
    </xf>
    <xf numFmtId="0" fontId="15" fillId="0" borderId="7" xfId="7" applyFont="1" applyBorder="1" applyAlignment="1">
      <alignment horizontal="left" vertical="center"/>
    </xf>
    <xf numFmtId="0" fontId="207" fillId="0" borderId="2" xfId="7" applyFont="1" applyBorder="1" applyAlignment="1" applyProtection="1">
      <alignment horizontal="center" vertical="center" shrinkToFit="1"/>
      <protection locked="0"/>
    </xf>
    <xf numFmtId="0" fontId="207" fillId="0" borderId="3" xfId="7" applyFont="1" applyBorder="1" applyAlignment="1" applyProtection="1">
      <alignment horizontal="center" vertical="center" shrinkToFit="1"/>
      <protection locked="0"/>
    </xf>
    <xf numFmtId="0" fontId="207" fillId="0" borderId="6" xfId="7" applyFont="1" applyBorder="1" applyAlignment="1" applyProtection="1">
      <alignment horizontal="center" vertical="center" shrinkToFit="1"/>
      <protection locked="0"/>
    </xf>
    <xf numFmtId="0" fontId="14" fillId="0" borderId="2" xfId="7" applyFont="1" applyBorder="1" applyAlignment="1">
      <alignment horizontal="center"/>
    </xf>
    <xf numFmtId="0" fontId="14" fillId="0" borderId="3" xfId="7" applyFont="1" applyBorder="1" applyAlignment="1">
      <alignment horizontal="center"/>
    </xf>
    <xf numFmtId="0" fontId="14" fillId="0" borderId="6" xfId="7" applyFont="1" applyBorder="1" applyAlignment="1">
      <alignment horizontal="center"/>
    </xf>
    <xf numFmtId="0" fontId="14" fillId="0" borderId="4" xfId="7" applyFont="1" applyBorder="1" applyAlignment="1">
      <alignment horizontal="center"/>
    </xf>
    <xf numFmtId="0" fontId="14" fillId="0" borderId="0" xfId="7" applyFont="1" applyAlignment="1">
      <alignment horizontal="center"/>
    </xf>
    <xf numFmtId="0" fontId="14" fillId="0" borderId="7" xfId="7" applyFont="1" applyBorder="1" applyAlignment="1">
      <alignment horizontal="center"/>
    </xf>
    <xf numFmtId="0" fontId="10" fillId="0" borderId="4" xfId="7" applyFont="1" applyBorder="1" applyAlignment="1">
      <alignment horizontal="center" vertical="center" shrinkToFit="1"/>
    </xf>
    <xf numFmtId="0" fontId="10" fillId="0" borderId="0" xfId="7" applyFont="1" applyAlignment="1">
      <alignment horizontal="center" vertical="center" shrinkToFit="1"/>
    </xf>
    <xf numFmtId="0" fontId="10" fillId="0" borderId="7" xfId="7" applyFont="1" applyBorder="1" applyAlignment="1">
      <alignment horizontal="center" vertical="center" shrinkToFit="1"/>
    </xf>
    <xf numFmtId="0" fontId="10" fillId="0" borderId="9" xfId="7" applyFont="1" applyBorder="1" applyAlignment="1">
      <alignment horizontal="center" vertical="center" shrinkToFit="1"/>
    </xf>
    <xf numFmtId="0" fontId="10" fillId="0" borderId="1" xfId="7" applyFont="1" applyBorder="1" applyAlignment="1">
      <alignment horizontal="center" vertical="center" shrinkToFit="1"/>
    </xf>
    <xf numFmtId="0" fontId="10" fillId="0" borderId="10" xfId="7" applyFont="1" applyBorder="1" applyAlignment="1">
      <alignment horizontal="center" vertical="center" shrinkToFit="1"/>
    </xf>
    <xf numFmtId="0" fontId="48" fillId="0" borderId="4" xfId="7" applyFont="1" applyBorder="1" applyAlignment="1">
      <alignment horizontal="center" vertical="center" wrapText="1" shrinkToFit="1"/>
    </xf>
    <xf numFmtId="0" fontId="48" fillId="0" borderId="0" xfId="7" applyFont="1" applyAlignment="1">
      <alignment horizontal="center" vertical="center" shrinkToFit="1"/>
    </xf>
    <xf numFmtId="0" fontId="48" fillId="0" borderId="7" xfId="7" applyFont="1" applyBorder="1" applyAlignment="1">
      <alignment horizontal="center" vertical="center" shrinkToFit="1"/>
    </xf>
    <xf numFmtId="0" fontId="48" fillId="0" borderId="9" xfId="7" applyFont="1" applyBorder="1" applyAlignment="1">
      <alignment horizontal="center" vertical="center" shrinkToFit="1"/>
    </xf>
    <xf numFmtId="0" fontId="48" fillId="0" borderId="1" xfId="7" applyFont="1" applyBorder="1" applyAlignment="1">
      <alignment horizontal="center" vertical="center" shrinkToFit="1"/>
    </xf>
    <xf numFmtId="0" fontId="48" fillId="0" borderId="10" xfId="7" applyFont="1" applyBorder="1" applyAlignment="1">
      <alignment horizontal="center" vertical="center" shrinkToFit="1"/>
    </xf>
    <xf numFmtId="0" fontId="14" fillId="0" borderId="2" xfId="7" applyFont="1" applyBorder="1" applyAlignment="1">
      <alignment horizontal="center" shrinkToFit="1"/>
    </xf>
    <xf numFmtId="0" fontId="14" fillId="0" borderId="3" xfId="7" applyFont="1" applyBorder="1" applyAlignment="1">
      <alignment horizontal="center" shrinkToFit="1"/>
    </xf>
    <xf numFmtId="0" fontId="14" fillId="0" borderId="6" xfId="7" applyFont="1" applyBorder="1" applyAlignment="1">
      <alignment horizontal="center" shrinkToFit="1"/>
    </xf>
    <xf numFmtId="0" fontId="14" fillId="0" borderId="4" xfId="7" applyFont="1" applyBorder="1" applyAlignment="1">
      <alignment horizontal="center" shrinkToFit="1"/>
    </xf>
    <xf numFmtId="0" fontId="14" fillId="0" borderId="0" xfId="7" applyFont="1" applyAlignment="1">
      <alignment horizontal="center" shrinkToFit="1"/>
    </xf>
    <xf numFmtId="0" fontId="14" fillId="0" borderId="7" xfId="7" applyFont="1" applyBorder="1" applyAlignment="1">
      <alignment horizontal="center" shrinkToFit="1"/>
    </xf>
    <xf numFmtId="0" fontId="12" fillId="0" borderId="2" xfId="7" applyFont="1" applyBorder="1" applyAlignment="1">
      <alignment horizontal="center" shrinkToFit="1"/>
    </xf>
    <xf numFmtId="0" fontId="12" fillId="0" borderId="3" xfId="7" applyFont="1" applyBorder="1" applyAlignment="1">
      <alignment horizontal="center" shrinkToFit="1"/>
    </xf>
    <xf numFmtId="0" fontId="12" fillId="0" borderId="6" xfId="7" applyFont="1" applyBorder="1" applyAlignment="1">
      <alignment horizontal="center" shrinkToFit="1"/>
    </xf>
    <xf numFmtId="0" fontId="12" fillId="0" borderId="4" xfId="7" applyFont="1" applyBorder="1" applyAlignment="1">
      <alignment horizontal="center" shrinkToFit="1"/>
    </xf>
    <xf numFmtId="0" fontId="12" fillId="0" borderId="0" xfId="7" applyFont="1" applyAlignment="1">
      <alignment horizontal="center" shrinkToFit="1"/>
    </xf>
    <xf numFmtId="0" fontId="12" fillId="0" borderId="7" xfId="7" applyFont="1" applyBorder="1" applyAlignment="1">
      <alignment horizontal="center" shrinkToFit="1"/>
    </xf>
    <xf numFmtId="0" fontId="209" fillId="0" borderId="2" xfId="7" applyFont="1" applyBorder="1" applyAlignment="1" applyProtection="1">
      <alignment horizontal="center" vertical="center" wrapText="1"/>
      <protection locked="0"/>
    </xf>
    <xf numFmtId="0" fontId="209" fillId="0" borderId="3" xfId="7" applyFont="1" applyBorder="1" applyAlignment="1" applyProtection="1">
      <alignment horizontal="center" vertical="center" wrapText="1"/>
      <protection locked="0"/>
    </xf>
    <xf numFmtId="0" fontId="209" fillId="0" borderId="6" xfId="7" applyFont="1" applyBorder="1" applyAlignment="1" applyProtection="1">
      <alignment horizontal="center" vertical="center" wrapText="1"/>
      <protection locked="0"/>
    </xf>
    <xf numFmtId="14" fontId="207" fillId="0" borderId="2" xfId="7" applyNumberFormat="1" applyFont="1" applyBorder="1" applyAlignment="1" applyProtection="1">
      <alignment horizontal="center" vertical="center" shrinkToFit="1"/>
      <protection locked="0"/>
    </xf>
    <xf numFmtId="14" fontId="207" fillId="0" borderId="3" xfId="7" applyNumberFormat="1" applyFont="1" applyBorder="1" applyAlignment="1" applyProtection="1">
      <alignment horizontal="center" vertical="center" shrinkToFit="1"/>
      <protection locked="0"/>
    </xf>
    <xf numFmtId="14" fontId="207" fillId="0" borderId="6" xfId="7" applyNumberFormat="1" applyFont="1" applyBorder="1" applyAlignment="1" applyProtection="1">
      <alignment horizontal="center" vertical="center" shrinkToFit="1"/>
      <protection locked="0"/>
    </xf>
    <xf numFmtId="0" fontId="210" fillId="0" borderId="2" xfId="7" applyFont="1" applyBorder="1" applyAlignment="1" applyProtection="1">
      <alignment horizontal="center" vertical="center" wrapText="1"/>
      <protection locked="0"/>
    </xf>
    <xf numFmtId="0" fontId="210" fillId="0" borderId="3" xfId="7" applyFont="1" applyBorder="1" applyAlignment="1" applyProtection="1">
      <alignment horizontal="center" vertical="center" wrapText="1"/>
      <protection locked="0"/>
    </xf>
    <xf numFmtId="0" fontId="210" fillId="0" borderId="6" xfId="7" applyFont="1" applyBorder="1" applyAlignment="1" applyProtection="1">
      <alignment horizontal="center" vertical="center" wrapText="1"/>
      <protection locked="0"/>
    </xf>
    <xf numFmtId="0" fontId="210" fillId="0" borderId="15" xfId="7" applyFont="1" applyBorder="1" applyAlignment="1" applyProtection="1">
      <alignment horizontal="center" vertical="center" wrapText="1"/>
      <protection locked="0"/>
    </xf>
    <xf numFmtId="0" fontId="210" fillId="0" borderId="16" xfId="7" applyFont="1" applyBorder="1" applyAlignment="1" applyProtection="1">
      <alignment horizontal="center" vertical="center" wrapText="1"/>
      <protection locked="0"/>
    </xf>
    <xf numFmtId="0" fontId="210" fillId="0" borderId="17" xfId="7" applyFont="1" applyBorder="1" applyAlignment="1" applyProtection="1">
      <alignment horizontal="center" vertical="center" wrapText="1"/>
      <protection locked="0"/>
    </xf>
    <xf numFmtId="0" fontId="34" fillId="0" borderId="3" xfId="7" applyFont="1" applyBorder="1" applyAlignment="1">
      <alignment horizontal="center" vertical="center" shrinkToFit="1"/>
    </xf>
    <xf numFmtId="0" fontId="34" fillId="0" borderId="6" xfId="7" applyFont="1" applyBorder="1" applyAlignment="1">
      <alignment horizontal="center" vertical="center" shrinkToFit="1"/>
    </xf>
    <xf numFmtId="0" fontId="34" fillId="0" borderId="0" xfId="7" applyFont="1" applyAlignment="1">
      <alignment horizontal="center" vertical="center" shrinkToFit="1"/>
    </xf>
    <xf numFmtId="0" fontId="34" fillId="0" borderId="7" xfId="7" applyFont="1" applyBorder="1" applyAlignment="1">
      <alignment horizontal="center" vertical="center" shrinkToFit="1"/>
    </xf>
    <xf numFmtId="0" fontId="15" fillId="0" borderId="0" xfId="7" applyFont="1" applyAlignment="1">
      <alignment horizontal="center" vertical="center" shrinkToFit="1"/>
    </xf>
    <xf numFmtId="0" fontId="15" fillId="0" borderId="7" xfId="7" applyFont="1" applyBorder="1" applyAlignment="1">
      <alignment horizontal="center" vertical="center" shrinkToFit="1"/>
    </xf>
    <xf numFmtId="0" fontId="15" fillId="0" borderId="1" xfId="7" applyFont="1" applyBorder="1" applyAlignment="1">
      <alignment horizontal="center" vertical="center" shrinkToFit="1"/>
    </xf>
    <xf numFmtId="0" fontId="15" fillId="0" borderId="10" xfId="7" applyFont="1" applyBorder="1" applyAlignment="1">
      <alignment horizontal="center" vertical="center" shrinkToFit="1"/>
    </xf>
    <xf numFmtId="0" fontId="55" fillId="2" borderId="2" xfId="7" applyFont="1" applyFill="1" applyBorder="1" applyAlignment="1">
      <alignment horizontal="center" vertical="top"/>
    </xf>
    <xf numFmtId="0" fontId="55" fillId="2" borderId="3" xfId="7" applyFont="1" applyFill="1" applyBorder="1" applyAlignment="1">
      <alignment horizontal="center" vertical="top"/>
    </xf>
    <xf numFmtId="0" fontId="55" fillId="2" borderId="6" xfId="7" applyFont="1" applyFill="1" applyBorder="1" applyAlignment="1">
      <alignment horizontal="center" vertical="top"/>
    </xf>
    <xf numFmtId="0" fontId="21" fillId="0" borderId="1" xfId="7" applyFont="1" applyBorder="1" applyAlignment="1">
      <alignment horizontal="center" vertical="center"/>
    </xf>
    <xf numFmtId="0" fontId="10" fillId="0" borderId="3" xfId="7" applyFont="1" applyBorder="1" applyAlignment="1">
      <alignment horizontal="center" vertical="center"/>
    </xf>
    <xf numFmtId="0" fontId="12" fillId="0" borderId="3" xfId="7" applyFont="1" applyBorder="1" applyAlignment="1">
      <alignment horizontal="center" vertical="center"/>
    </xf>
    <xf numFmtId="0" fontId="10" fillId="0" borderId="0" xfId="7" applyFont="1" applyAlignment="1">
      <alignment horizontal="left" vertical="center"/>
    </xf>
    <xf numFmtId="0" fontId="15" fillId="0" borderId="0" xfId="7" applyFont="1" applyAlignment="1">
      <alignment vertical="center" shrinkToFit="1"/>
    </xf>
    <xf numFmtId="0" fontId="16" fillId="0" borderId="0" xfId="7" applyAlignment="1">
      <alignment vertical="center" shrinkToFit="1"/>
    </xf>
    <xf numFmtId="0" fontId="16" fillId="0" borderId="7" xfId="7" applyBorder="1" applyAlignment="1">
      <alignment vertical="center" shrinkToFit="1"/>
    </xf>
    <xf numFmtId="0" fontId="208" fillId="0" borderId="0" xfId="7" applyFont="1" applyAlignment="1" applyProtection="1">
      <alignment horizontal="center" vertical="center"/>
      <protection locked="0"/>
    </xf>
    <xf numFmtId="0" fontId="208" fillId="0" borderId="1" xfId="7" applyFont="1" applyBorder="1" applyAlignment="1" applyProtection="1">
      <alignment horizontal="center" vertical="center"/>
      <protection locked="0"/>
    </xf>
    <xf numFmtId="0" fontId="51" fillId="0" borderId="0" xfId="7" applyFont="1" applyAlignment="1">
      <alignment horizontal="left" vertical="center"/>
    </xf>
    <xf numFmtId="0" fontId="44" fillId="0" borderId="4" xfId="7" applyFont="1" applyBorder="1" applyAlignment="1">
      <alignment horizontal="center" vertical="center" shrinkToFit="1"/>
    </xf>
    <xf numFmtId="0" fontId="44" fillId="0" borderId="0" xfId="7" applyFont="1" applyAlignment="1">
      <alignment horizontal="center" vertical="center" shrinkToFit="1"/>
    </xf>
    <xf numFmtId="0" fontId="44" fillId="0" borderId="7" xfId="7" applyFont="1" applyBorder="1" applyAlignment="1">
      <alignment horizontal="center" vertical="center" shrinkToFit="1"/>
    </xf>
    <xf numFmtId="0" fontId="45" fillId="0" borderId="4" xfId="7" applyFont="1" applyBorder="1" applyAlignment="1">
      <alignment horizontal="center" vertical="center"/>
    </xf>
    <xf numFmtId="0" fontId="45" fillId="0" borderId="0" xfId="7" applyFont="1" applyAlignment="1">
      <alignment horizontal="center" vertical="center"/>
    </xf>
    <xf numFmtId="0" fontId="45" fillId="0" borderId="7" xfId="7" applyFont="1" applyBorder="1" applyAlignment="1">
      <alignment horizontal="center" vertical="center"/>
    </xf>
    <xf numFmtId="0" fontId="14" fillId="0" borderId="0" xfId="7" applyFont="1" applyAlignment="1">
      <alignment horizontal="distributed" vertical="center"/>
    </xf>
    <xf numFmtId="0" fontId="42" fillId="0" borderId="0" xfId="7" applyFont="1" applyAlignment="1">
      <alignment horizontal="center"/>
    </xf>
    <xf numFmtId="0" fontId="14" fillId="0" borderId="0" xfId="7" applyFont="1" applyAlignment="1">
      <alignment horizontal="left" vertical="center" wrapText="1"/>
    </xf>
    <xf numFmtId="0" fontId="42" fillId="0" borderId="0" xfId="7" applyFont="1" applyAlignment="1">
      <alignment horizontal="left" vertical="center" wrapText="1"/>
    </xf>
    <xf numFmtId="0" fontId="14" fillId="0" borderId="0" xfId="7" applyFont="1" applyAlignment="1">
      <alignment horizontal="center" vertical="top"/>
    </xf>
    <xf numFmtId="49" fontId="85" fillId="0" borderId="0" xfId="7" applyNumberFormat="1" applyFont="1" applyAlignment="1" applyProtection="1">
      <alignment horizontal="center" vertical="center"/>
      <protection locked="0"/>
    </xf>
    <xf numFmtId="49" fontId="85" fillId="0" borderId="1" xfId="7" applyNumberFormat="1" applyFont="1" applyBorder="1" applyAlignment="1" applyProtection="1">
      <alignment horizontal="center" vertical="center"/>
      <protection locked="0"/>
    </xf>
    <xf numFmtId="0" fontId="85" fillId="0" borderId="2" xfId="7" applyFont="1" applyBorder="1" applyAlignment="1">
      <alignment horizontal="center" vertical="center"/>
    </xf>
    <xf numFmtId="0" fontId="85" fillId="0" borderId="3" xfId="7" applyFont="1" applyBorder="1" applyAlignment="1">
      <alignment horizontal="center" vertical="center"/>
    </xf>
    <xf numFmtId="0" fontId="85" fillId="0" borderId="15" xfId="7" applyFont="1" applyBorder="1" applyAlignment="1">
      <alignment horizontal="center" vertical="center"/>
    </xf>
    <xf numFmtId="0" fontId="85" fillId="0" borderId="16" xfId="7" applyFont="1" applyBorder="1" applyAlignment="1">
      <alignment horizontal="center" vertical="center"/>
    </xf>
    <xf numFmtId="0" fontId="85" fillId="0" borderId="21" xfId="7" applyFont="1" applyBorder="1" applyAlignment="1">
      <alignment horizontal="center" vertical="center"/>
    </xf>
    <xf numFmtId="0" fontId="85" fillId="0" borderId="22" xfId="7" applyFont="1" applyBorder="1" applyAlignment="1">
      <alignment horizontal="center" vertical="center"/>
    </xf>
    <xf numFmtId="0" fontId="85" fillId="0" borderId="23" xfId="7" applyFont="1" applyBorder="1" applyAlignment="1">
      <alignment horizontal="center" vertical="center"/>
    </xf>
    <xf numFmtId="0" fontId="85" fillId="0" borderId="24" xfId="7" applyFont="1" applyBorder="1" applyAlignment="1">
      <alignment horizontal="center" vertical="center"/>
    </xf>
    <xf numFmtId="0" fontId="85" fillId="0" borderId="2" xfId="7" applyFont="1" applyBorder="1" applyAlignment="1">
      <alignment horizontal="center" vertical="center" shrinkToFit="1"/>
    </xf>
    <xf numFmtId="0" fontId="85" fillId="0" borderId="3" xfId="7" applyFont="1" applyBorder="1" applyAlignment="1">
      <alignment horizontal="center" vertical="center" shrinkToFit="1"/>
    </xf>
    <xf numFmtId="0" fontId="85" fillId="0" borderId="6" xfId="7" applyFont="1" applyBorder="1" applyAlignment="1">
      <alignment horizontal="center" vertical="center" shrinkToFit="1"/>
    </xf>
    <xf numFmtId="0" fontId="85" fillId="0" borderId="15" xfId="7" applyFont="1" applyBorder="1" applyAlignment="1">
      <alignment horizontal="center" vertical="center" shrinkToFit="1"/>
    </xf>
    <xf numFmtId="0" fontId="85" fillId="0" borderId="16" xfId="7" applyFont="1" applyBorder="1" applyAlignment="1">
      <alignment horizontal="center" vertical="center" shrinkToFit="1"/>
    </xf>
    <xf numFmtId="0" fontId="85" fillId="0" borderId="17" xfId="7" applyFont="1" applyBorder="1" applyAlignment="1">
      <alignment horizontal="center" vertical="center" shrinkToFit="1"/>
    </xf>
    <xf numFmtId="0" fontId="85" fillId="0" borderId="25" xfId="7" applyFont="1" applyBorder="1" applyAlignment="1">
      <alignment horizontal="center" vertical="center"/>
    </xf>
    <xf numFmtId="0" fontId="85" fillId="0" borderId="29" xfId="7" applyFont="1" applyBorder="1" applyAlignment="1">
      <alignment horizontal="center" vertical="center"/>
    </xf>
    <xf numFmtId="0" fontId="85" fillId="0" borderId="9" xfId="7" applyFont="1" applyBorder="1" applyAlignment="1">
      <alignment horizontal="center" vertical="center"/>
    </xf>
    <xf numFmtId="0" fontId="85" fillId="0" borderId="19" xfId="7" applyFont="1" applyBorder="1" applyAlignment="1">
      <alignment horizontal="center" vertical="center"/>
    </xf>
    <xf numFmtId="0" fontId="85" fillId="0" borderId="27" xfId="7" applyFont="1" applyBorder="1" applyAlignment="1">
      <alignment horizontal="center" vertical="center"/>
    </xf>
    <xf numFmtId="0" fontId="85" fillId="0" borderId="28" xfId="7" applyFont="1" applyBorder="1" applyAlignment="1">
      <alignment horizontal="center" vertical="center"/>
    </xf>
    <xf numFmtId="0" fontId="85" fillId="0" borderId="20" xfId="7" applyFont="1" applyBorder="1" applyAlignment="1">
      <alignment horizontal="center" vertical="center"/>
    </xf>
    <xf numFmtId="0" fontId="85" fillId="0" borderId="10" xfId="7" applyFont="1" applyBorder="1" applyAlignment="1">
      <alignment horizontal="center" vertical="center"/>
    </xf>
    <xf numFmtId="0" fontId="85" fillId="0" borderId="25" xfId="7" applyFont="1" applyBorder="1" applyAlignment="1">
      <alignment horizontal="center" vertical="center" shrinkToFit="1"/>
    </xf>
    <xf numFmtId="0" fontId="85" fillId="0" borderId="26" xfId="7" applyFont="1" applyBorder="1" applyAlignment="1">
      <alignment horizontal="center" vertical="center" shrinkToFit="1"/>
    </xf>
    <xf numFmtId="0" fontId="85" fillId="0" borderId="28" xfId="7" applyFont="1" applyBorder="1" applyAlignment="1">
      <alignment horizontal="center" vertical="center" shrinkToFit="1"/>
    </xf>
    <xf numFmtId="0" fontId="85" fillId="0" borderId="9" xfId="7" applyFont="1" applyBorder="1" applyAlignment="1">
      <alignment horizontal="center" vertical="center" shrinkToFit="1"/>
    </xf>
    <xf numFmtId="0" fontId="85" fillId="0" borderId="1" xfId="7" applyFont="1" applyBorder="1" applyAlignment="1">
      <alignment horizontal="center" vertical="center" shrinkToFit="1"/>
    </xf>
    <xf numFmtId="0" fontId="85" fillId="0" borderId="10" xfId="7" applyFont="1" applyBorder="1" applyAlignment="1">
      <alignment horizontal="center" vertical="center" shrinkToFit="1"/>
    </xf>
    <xf numFmtId="0" fontId="85" fillId="0" borderId="17" xfId="7" applyFont="1" applyBorder="1" applyAlignment="1">
      <alignment horizontal="center" vertical="center"/>
    </xf>
    <xf numFmtId="0" fontId="85" fillId="0" borderId="26" xfId="7" applyFont="1" applyBorder="1" applyAlignment="1">
      <alignment horizontal="center" vertical="center"/>
    </xf>
    <xf numFmtId="0" fontId="85" fillId="0" borderId="1" xfId="7" applyFont="1" applyBorder="1" applyAlignment="1">
      <alignment horizontal="center" vertical="center"/>
    </xf>
    <xf numFmtId="0" fontId="21" fillId="0" borderId="9" xfId="7" applyFont="1" applyBorder="1" applyAlignment="1">
      <alignment horizontal="center" vertical="center"/>
    </xf>
    <xf numFmtId="0" fontId="21" fillId="0" borderId="19" xfId="7" applyFont="1" applyBorder="1" applyAlignment="1">
      <alignment horizontal="center" vertical="center"/>
    </xf>
    <xf numFmtId="0" fontId="21" fillId="0" borderId="20" xfId="7" applyFont="1" applyBorder="1" applyAlignment="1">
      <alignment horizontal="center" vertical="center"/>
    </xf>
    <xf numFmtId="0" fontId="21" fillId="0" borderId="10" xfId="7" applyFont="1" applyBorder="1" applyAlignment="1">
      <alignment horizontal="center" vertical="center"/>
    </xf>
    <xf numFmtId="0" fontId="85" fillId="0" borderId="1" xfId="7" applyFont="1" applyBorder="1" applyAlignment="1" applyProtection="1">
      <alignment horizontal="center" vertical="center" shrinkToFit="1"/>
      <protection locked="0"/>
    </xf>
    <xf numFmtId="176" fontId="85" fillId="0" borderId="0" xfId="7" applyNumberFormat="1" applyFont="1" applyAlignment="1" applyProtection="1">
      <alignment horizontal="center" vertical="center" shrinkToFit="1"/>
      <protection locked="0"/>
    </xf>
    <xf numFmtId="0" fontId="22" fillId="0" borderId="0" xfId="7" applyFont="1" applyAlignment="1">
      <alignment horizontal="left" vertical="center"/>
    </xf>
    <xf numFmtId="176" fontId="85" fillId="0" borderId="1" xfId="7" applyNumberFormat="1" applyFont="1" applyBorder="1" applyAlignment="1" applyProtection="1">
      <alignment horizontal="center" vertical="center" shrinkToFit="1"/>
      <protection locked="0"/>
    </xf>
    <xf numFmtId="0" fontId="85" fillId="0" borderId="0" xfId="7" applyFont="1" applyAlignment="1">
      <alignment horizontal="left" vertical="center"/>
    </xf>
    <xf numFmtId="0" fontId="85" fillId="0" borderId="1" xfId="7" applyFont="1" applyBorder="1" applyAlignment="1">
      <alignment horizontal="left" vertical="center"/>
    </xf>
    <xf numFmtId="0" fontId="85" fillId="0" borderId="0" xfId="7" applyFont="1" applyAlignment="1" applyProtection="1">
      <alignment horizontal="center" vertical="center" shrinkToFit="1"/>
      <protection locked="0"/>
    </xf>
    <xf numFmtId="177" fontId="85" fillId="0" borderId="0" xfId="7" applyNumberFormat="1" applyFont="1" applyAlignment="1" applyProtection="1">
      <alignment horizontal="center" vertical="center" shrinkToFit="1"/>
      <protection locked="0"/>
    </xf>
    <xf numFmtId="177" fontId="85" fillId="0" borderId="1" xfId="7" applyNumberFormat="1" applyFont="1" applyBorder="1" applyAlignment="1" applyProtection="1">
      <alignment horizontal="center" vertical="center" shrinkToFit="1"/>
      <protection locked="0"/>
    </xf>
    <xf numFmtId="0" fontId="21" fillId="0" borderId="0" xfId="7" applyFont="1" applyAlignment="1">
      <alignment horizontal="left" vertical="center" shrinkToFit="1"/>
    </xf>
    <xf numFmtId="0" fontId="21" fillId="0" borderId="7" xfId="7" applyFont="1" applyBorder="1" applyAlignment="1">
      <alignment horizontal="left" vertical="center" shrinkToFit="1"/>
    </xf>
    <xf numFmtId="0" fontId="85" fillId="0" borderId="0" xfId="7" applyFont="1" applyAlignment="1">
      <alignment horizontal="center" vertical="center" shrinkToFit="1"/>
    </xf>
    <xf numFmtId="0" fontId="19" fillId="0" borderId="0" xfId="7" applyFont="1" applyAlignment="1">
      <alignment horizontal="center"/>
    </xf>
    <xf numFmtId="0" fontId="21" fillId="0" borderId="0" xfId="7" applyFont="1" applyAlignment="1">
      <alignment horizontal="center" vertical="center"/>
    </xf>
    <xf numFmtId="0" fontId="85" fillId="0" borderId="0" xfId="7" applyFont="1" applyAlignment="1">
      <alignment horizontal="center" vertical="center"/>
    </xf>
    <xf numFmtId="0" fontId="19" fillId="0" borderId="0" xfId="7" applyFont="1" applyAlignment="1">
      <alignment horizontal="right"/>
    </xf>
    <xf numFmtId="0" fontId="85" fillId="0" borderId="6" xfId="7" applyFont="1" applyBorder="1" applyAlignment="1">
      <alignment horizontal="center" vertical="center"/>
    </xf>
    <xf numFmtId="0" fontId="21" fillId="0" borderId="0" xfId="7" applyFont="1" applyAlignment="1">
      <alignment vertical="center" wrapText="1"/>
    </xf>
    <xf numFmtId="0" fontId="18" fillId="0" borderId="9" xfId="7" applyFont="1" applyBorder="1" applyAlignment="1">
      <alignment horizontal="center" vertical="center"/>
    </xf>
    <xf numFmtId="0" fontId="18" fillId="0" borderId="1" xfId="7" applyFont="1" applyBorder="1" applyAlignment="1">
      <alignment horizontal="center" vertical="center"/>
    </xf>
    <xf numFmtId="0" fontId="18" fillId="0" borderId="10" xfId="7" applyFont="1" applyBorder="1" applyAlignment="1">
      <alignment horizontal="center" vertical="center"/>
    </xf>
    <xf numFmtId="0" fontId="19" fillId="0" borderId="7" xfId="7" applyFont="1" applyBorder="1" applyAlignment="1">
      <alignment horizontal="center" vertical="center"/>
    </xf>
    <xf numFmtId="0" fontId="19" fillId="0" borderId="4" xfId="7" applyFont="1" applyBorder="1" applyAlignment="1">
      <alignment horizontal="center" vertical="center"/>
    </xf>
    <xf numFmtId="0" fontId="19" fillId="0" borderId="18" xfId="7" applyFont="1" applyBorder="1" applyAlignment="1">
      <alignment horizontal="center" vertical="center"/>
    </xf>
    <xf numFmtId="0" fontId="18" fillId="0" borderId="4" xfId="7" applyFont="1" applyBorder="1" applyAlignment="1">
      <alignment horizontal="center" vertical="center"/>
    </xf>
    <xf numFmtId="0" fontId="18" fillId="0" borderId="0" xfId="7" applyFont="1" applyAlignment="1">
      <alignment horizontal="center" vertical="center"/>
    </xf>
    <xf numFmtId="0" fontId="18" fillId="0" borderId="7" xfId="7" applyFont="1" applyBorder="1" applyAlignment="1">
      <alignment horizontal="center" vertical="center"/>
    </xf>
    <xf numFmtId="0" fontId="133" fillId="0" borderId="1" xfId="7" applyFont="1" applyBorder="1" applyAlignment="1">
      <alignment horizontal="center" vertical="center" shrinkToFit="1"/>
    </xf>
    <xf numFmtId="0" fontId="21" fillId="0" borderId="0" xfId="7" applyFont="1" applyAlignment="1">
      <alignment vertical="center" shrinkToFit="1"/>
    </xf>
    <xf numFmtId="0" fontId="133" fillId="0" borderId="1" xfId="7" applyFont="1" applyBorder="1" applyAlignment="1" applyProtection="1">
      <alignment horizontal="center" vertical="center"/>
      <protection locked="0"/>
    </xf>
    <xf numFmtId="0" fontId="41" fillId="0" borderId="1" xfId="7" applyFont="1" applyBorder="1" applyAlignment="1">
      <alignment horizontal="center" vertical="center"/>
    </xf>
    <xf numFmtId="0" fontId="21" fillId="0" borderId="1" xfId="7" applyFont="1" applyBorder="1" applyAlignment="1">
      <alignment horizontal="left" vertical="center"/>
    </xf>
    <xf numFmtId="0" fontId="21" fillId="0" borderId="10" xfId="7" applyFont="1" applyBorder="1" applyAlignment="1">
      <alignment horizontal="left" vertical="center"/>
    </xf>
    <xf numFmtId="0" fontId="19" fillId="0" borderId="2" xfId="7" applyFont="1" applyBorder="1" applyAlignment="1">
      <alignment horizontal="center" vertical="center"/>
    </xf>
    <xf numFmtId="0" fontId="30" fillId="0" borderId="3" xfId="7" applyFont="1" applyBorder="1" applyAlignment="1">
      <alignment horizontal="center" vertical="center"/>
    </xf>
    <xf numFmtId="0" fontId="30" fillId="0" borderId="6" xfId="7" applyFont="1" applyBorder="1" applyAlignment="1">
      <alignment horizontal="center" vertical="center"/>
    </xf>
    <xf numFmtId="0" fontId="19" fillId="0" borderId="3" xfId="7" applyFont="1" applyBorder="1" applyAlignment="1">
      <alignment horizontal="center" vertical="center"/>
    </xf>
    <xf numFmtId="0" fontId="19" fillId="0" borderId="6" xfId="7" applyFont="1" applyBorder="1" applyAlignment="1">
      <alignment horizontal="center" vertical="center"/>
    </xf>
    <xf numFmtId="0" fontId="40" fillId="0" borderId="0" xfId="7" applyFont="1" applyAlignment="1">
      <alignment horizontal="center" vertical="center" shrinkToFit="1"/>
    </xf>
    <xf numFmtId="0" fontId="133" fillId="0" borderId="0" xfId="7" applyFont="1" applyAlignment="1">
      <alignment horizontal="center" vertical="center" shrinkToFit="1"/>
    </xf>
    <xf numFmtId="0" fontId="19" fillId="0" borderId="0" xfId="7" applyFont="1" applyAlignment="1">
      <alignment horizontal="center" vertical="center" shrinkToFit="1"/>
    </xf>
    <xf numFmtId="0" fontId="133" fillId="0" borderId="0" xfId="7" applyFont="1" applyAlignment="1" applyProtection="1">
      <alignment horizontal="center" vertical="center"/>
      <protection locked="0"/>
    </xf>
    <xf numFmtId="0" fontId="16" fillId="0" borderId="0" xfId="7" applyProtection="1">
      <alignment vertical="center"/>
      <protection locked="0"/>
    </xf>
    <xf numFmtId="0" fontId="16" fillId="0" borderId="1" xfId="7" applyBorder="1" applyProtection="1">
      <alignment vertical="center"/>
      <protection locked="0"/>
    </xf>
    <xf numFmtId="49" fontId="16" fillId="0" borderId="0" xfId="7" applyNumberFormat="1" applyAlignment="1" applyProtection="1">
      <alignment horizontal="center" vertical="center"/>
      <protection locked="0"/>
    </xf>
    <xf numFmtId="49" fontId="16" fillId="0" borderId="1" xfId="7" applyNumberFormat="1" applyBorder="1" applyAlignment="1" applyProtection="1">
      <alignment horizontal="center" vertical="center"/>
      <protection locked="0"/>
    </xf>
    <xf numFmtId="0" fontId="21" fillId="0" borderId="7" xfId="7" applyFont="1" applyBorder="1" applyAlignment="1">
      <alignment vertical="center" wrapText="1"/>
    </xf>
    <xf numFmtId="0" fontId="21" fillId="0" borderId="4" xfId="7" applyFont="1" applyBorder="1" applyAlignment="1">
      <alignment horizontal="distributed" vertical="center"/>
    </xf>
    <xf numFmtId="0" fontId="21" fillId="0" borderId="0" xfId="7" applyFont="1" applyAlignment="1">
      <alignment horizontal="distributed" vertical="center"/>
    </xf>
    <xf numFmtId="0" fontId="30" fillId="0" borderId="0" xfId="7" applyFont="1" applyAlignment="1" applyProtection="1">
      <alignment horizontal="center" vertical="center"/>
      <protection locked="0"/>
    </xf>
    <xf numFmtId="0" fontId="30" fillId="0" borderId="0" xfId="7" applyFont="1" applyAlignment="1" applyProtection="1">
      <alignment horizontal="center" vertical="top"/>
      <protection locked="0"/>
    </xf>
    <xf numFmtId="0" fontId="30" fillId="0" borderId="0" xfId="7" applyFont="1" applyAlignment="1" applyProtection="1">
      <alignment vertical="top"/>
      <protection locked="0"/>
    </xf>
    <xf numFmtId="0" fontId="19" fillId="0" borderId="0" xfId="7" applyFont="1" applyAlignment="1">
      <alignment vertical="center" shrinkToFit="1"/>
    </xf>
    <xf numFmtId="0" fontId="30" fillId="0" borderId="0" xfId="7" applyFont="1" applyAlignment="1">
      <alignment vertical="center" shrinkToFit="1"/>
    </xf>
    <xf numFmtId="0" fontId="30" fillId="0" borderId="13" xfId="7" applyFont="1" applyBorder="1" applyProtection="1">
      <alignment vertical="center"/>
      <protection locked="0"/>
    </xf>
    <xf numFmtId="0" fontId="30" fillId="0" borderId="14" xfId="7" applyFont="1" applyBorder="1" applyProtection="1">
      <alignment vertical="center"/>
      <protection locked="0"/>
    </xf>
    <xf numFmtId="49" fontId="30" fillId="0" borderId="13" xfId="7" applyNumberFormat="1" applyFont="1" applyBorder="1" applyAlignment="1" applyProtection="1">
      <alignment horizontal="center" vertical="center"/>
      <protection locked="0"/>
    </xf>
    <xf numFmtId="49" fontId="30" fillId="0" borderId="14" xfId="7" applyNumberFormat="1" applyFont="1" applyBorder="1" applyAlignment="1" applyProtection="1">
      <alignment horizontal="center" vertical="center"/>
      <protection locked="0"/>
    </xf>
    <xf numFmtId="0" fontId="25" fillId="0" borderId="0" xfId="7" applyFont="1" applyAlignment="1">
      <alignment horizontal="distributed" vertical="center"/>
    </xf>
    <xf numFmtId="0" fontId="30" fillId="0" borderId="0" xfId="7" applyFont="1" applyAlignment="1">
      <alignment horizontal="distributed" vertical="center"/>
    </xf>
    <xf numFmtId="0" fontId="32" fillId="0" borderId="4" xfId="7" applyFont="1" applyBorder="1" applyAlignment="1">
      <alignment horizontal="distributed" vertical="center"/>
    </xf>
    <xf numFmtId="0" fontId="32" fillId="0" borderId="0" xfId="7" applyFont="1" applyAlignment="1">
      <alignment horizontal="distributed" vertical="center"/>
    </xf>
    <xf numFmtId="0" fontId="32" fillId="0" borderId="0" xfId="7" applyFont="1" applyAlignment="1">
      <alignment vertical="center" shrinkToFit="1"/>
    </xf>
    <xf numFmtId="0" fontId="32" fillId="0" borderId="7" xfId="7" applyFont="1" applyBorder="1" applyAlignment="1">
      <alignment vertical="center" shrinkToFit="1"/>
    </xf>
    <xf numFmtId="0" fontId="10" fillId="0" borderId="0" xfId="7" applyFont="1" applyAlignment="1">
      <alignment horizontal="left" vertical="center" shrinkToFit="1"/>
    </xf>
    <xf numFmtId="49" fontId="16" fillId="0" borderId="0" xfId="7" applyNumberFormat="1" applyAlignment="1" applyProtection="1">
      <alignment horizontal="left" vertical="center"/>
      <protection locked="0"/>
    </xf>
    <xf numFmtId="49" fontId="16" fillId="0" borderId="1" xfId="7" applyNumberFormat="1" applyBorder="1" applyAlignment="1" applyProtection="1">
      <alignment horizontal="left" vertical="center"/>
      <protection locked="0"/>
    </xf>
    <xf numFmtId="0" fontId="16" fillId="0" borderId="0" xfId="7" applyAlignment="1" applyProtection="1">
      <alignment horizontal="left" vertical="center"/>
      <protection locked="0"/>
    </xf>
    <xf numFmtId="0" fontId="16" fillId="0" borderId="1" xfId="7" applyBorder="1" applyAlignment="1" applyProtection="1">
      <alignment horizontal="left" vertical="center"/>
      <protection locked="0"/>
    </xf>
    <xf numFmtId="0" fontId="16" fillId="0" borderId="0" xfId="7" applyAlignment="1" applyProtection="1">
      <alignment horizontal="center" vertical="top"/>
      <protection locked="0"/>
    </xf>
    <xf numFmtId="0" fontId="16" fillId="0" borderId="11" xfId="7" applyBorder="1" applyAlignment="1" applyProtection="1">
      <alignment horizontal="center" vertical="center"/>
      <protection locked="0"/>
    </xf>
    <xf numFmtId="0" fontId="16" fillId="0" borderId="12" xfId="7" applyBorder="1" applyAlignment="1" applyProtection="1">
      <alignment horizontal="center" vertical="center"/>
      <protection locked="0"/>
    </xf>
    <xf numFmtId="0" fontId="16" fillId="0" borderId="0" xfId="7" applyAlignment="1" applyProtection="1">
      <alignment horizontal="center" vertical="center"/>
      <protection locked="0"/>
    </xf>
    <xf numFmtId="0" fontId="16" fillId="0" borderId="1" xfId="7" applyBorder="1" applyAlignment="1" applyProtection="1">
      <alignment horizontal="center" vertical="center"/>
      <protection locked="0"/>
    </xf>
    <xf numFmtId="0" fontId="14" fillId="0" borderId="0" xfId="7" applyFont="1" applyAlignment="1">
      <alignment horizontal="center" vertical="center" justifyLastLine="1"/>
    </xf>
    <xf numFmtId="0" fontId="10" fillId="0" borderId="0" xfId="7" applyFont="1" applyAlignment="1">
      <alignment horizontal="center" vertical="center" justifyLastLine="1"/>
    </xf>
    <xf numFmtId="176" fontId="16" fillId="0" borderId="0" xfId="7" applyNumberFormat="1" applyAlignment="1" applyProtection="1">
      <alignment horizontal="center" vertical="center"/>
      <protection locked="0"/>
    </xf>
    <xf numFmtId="176" fontId="16" fillId="0" borderId="1" xfId="7" applyNumberFormat="1" applyBorder="1" applyAlignment="1" applyProtection="1">
      <alignment horizontal="center" vertical="center"/>
      <protection locked="0"/>
    </xf>
    <xf numFmtId="0" fontId="15" fillId="0" borderId="0" xfId="7" applyFont="1" applyAlignment="1">
      <alignment horizontal="left" vertical="center" wrapText="1"/>
    </xf>
    <xf numFmtId="0" fontId="21" fillId="0" borderId="0" xfId="7" applyFont="1" applyAlignment="1">
      <alignment horizontal="left" vertical="center" wrapText="1"/>
    </xf>
    <xf numFmtId="0" fontId="67" fillId="0" borderId="0" xfId="7" applyFont="1" applyAlignment="1" applyProtection="1">
      <alignment horizontal="center" vertical="center"/>
      <protection locked="0"/>
    </xf>
    <xf numFmtId="0" fontId="67" fillId="0" borderId="1" xfId="7" applyFont="1" applyBorder="1" applyAlignment="1" applyProtection="1">
      <alignment horizontal="center" vertical="center"/>
      <protection locked="0"/>
    </xf>
    <xf numFmtId="0" fontId="26" fillId="0" borderId="0" xfId="7" applyFont="1" applyAlignment="1" applyProtection="1">
      <alignment horizontal="center" vertical="center"/>
      <protection locked="0"/>
    </xf>
    <xf numFmtId="0" fontId="26" fillId="0" borderId="8" xfId="7" applyFont="1" applyBorder="1" applyAlignment="1" applyProtection="1">
      <alignment horizontal="center" vertical="center"/>
      <protection locked="0"/>
    </xf>
    <xf numFmtId="0" fontId="85" fillId="0" borderId="8" xfId="7" applyFont="1" applyBorder="1" applyAlignment="1" applyProtection="1">
      <alignment horizontal="center" vertical="center"/>
      <protection locked="0"/>
    </xf>
    <xf numFmtId="0" fontId="21" fillId="0" borderId="8" xfId="7" applyFont="1" applyBorder="1" applyAlignment="1">
      <alignment horizontal="center" vertical="center"/>
    </xf>
    <xf numFmtId="0" fontId="29" fillId="0" borderId="0" xfId="7" applyFont="1" applyAlignment="1">
      <alignment horizontal="left" vertical="center" shrinkToFit="1"/>
    </xf>
    <xf numFmtId="0" fontId="21" fillId="0" borderId="0" xfId="7" applyFont="1" applyAlignment="1">
      <alignment horizontal="left" vertical="top" wrapText="1"/>
    </xf>
    <xf numFmtId="0" fontId="133" fillId="0" borderId="0" xfId="7" applyFont="1" applyAlignment="1" applyProtection="1">
      <alignment horizontal="center" vertical="center" shrinkToFit="1"/>
      <protection locked="0"/>
    </xf>
    <xf numFmtId="0" fontId="133" fillId="0" borderId="1" xfId="7" applyFont="1" applyBorder="1" applyAlignment="1" applyProtection="1">
      <alignment horizontal="center" vertical="center" shrinkToFit="1"/>
      <protection locked="0"/>
    </xf>
    <xf numFmtId="0" fontId="10" fillId="0" borderId="0" xfId="7" applyFont="1" applyAlignment="1">
      <alignment horizontal="left" vertical="center" wrapText="1"/>
    </xf>
    <xf numFmtId="0" fontId="9" fillId="0" borderId="0" xfId="7" applyFont="1" applyAlignment="1" applyProtection="1">
      <alignment horizontal="center" vertical="top"/>
      <protection locked="0"/>
    </xf>
    <xf numFmtId="0" fontId="133" fillId="0" borderId="5" xfId="7" applyFont="1" applyBorder="1" applyAlignment="1" applyProtection="1">
      <alignment horizontal="center" vertical="center" shrinkToFit="1"/>
      <protection locked="0"/>
    </xf>
    <xf numFmtId="0" fontId="247" fillId="0" borderId="0" xfId="11" applyFont="1" applyAlignment="1">
      <alignment horizontal="left" wrapText="1"/>
    </xf>
    <xf numFmtId="0" fontId="247" fillId="0" borderId="124" xfId="11" applyFont="1" applyBorder="1" applyAlignment="1">
      <alignment horizontal="left" wrapText="1"/>
    </xf>
    <xf numFmtId="0" fontId="247" fillId="0" borderId="121" xfId="11" applyFont="1" applyBorder="1" applyAlignment="1">
      <alignment horizontal="left" wrapText="1"/>
    </xf>
    <xf numFmtId="0" fontId="243" fillId="0" borderId="119" xfId="11" applyFont="1" applyBorder="1" applyAlignment="1">
      <alignment horizontal="center" vertical="center"/>
    </xf>
    <xf numFmtId="0" fontId="243" fillId="0" borderId="120" xfId="11" applyFont="1" applyBorder="1" applyAlignment="1">
      <alignment horizontal="left" vertical="center" wrapText="1"/>
    </xf>
    <xf numFmtId="0" fontId="243" fillId="0" borderId="121" xfId="11" applyFont="1" applyBorder="1" applyAlignment="1">
      <alignment horizontal="left" vertical="center"/>
    </xf>
    <xf numFmtId="0" fontId="243" fillId="0" borderId="122" xfId="11" applyFont="1" applyBorder="1" applyAlignment="1">
      <alignment horizontal="left" vertical="center"/>
    </xf>
    <xf numFmtId="0" fontId="243" fillId="0" borderId="123" xfId="11" applyFont="1" applyBorder="1" applyAlignment="1">
      <alignment horizontal="left" vertical="center"/>
    </xf>
    <xf numFmtId="0" fontId="243" fillId="0" borderId="124" xfId="11" applyFont="1" applyBorder="1" applyAlignment="1">
      <alignment horizontal="left" vertical="center"/>
    </xf>
    <xf numFmtId="0" fontId="243" fillId="0" borderId="125" xfId="11" applyFont="1" applyBorder="1" applyAlignment="1">
      <alignment horizontal="left" vertical="center"/>
    </xf>
    <xf numFmtId="0" fontId="245" fillId="0" borderId="123" xfId="11" applyFont="1" applyBorder="1" applyAlignment="1">
      <alignment horizontal="center" vertical="top" wrapText="1"/>
    </xf>
    <xf numFmtId="0" fontId="245" fillId="0" borderId="124" xfId="11" applyFont="1" applyBorder="1" applyAlignment="1">
      <alignment horizontal="center" vertical="top" wrapText="1"/>
    </xf>
    <xf numFmtId="0" fontId="245" fillId="0" borderId="125" xfId="11" applyFont="1" applyBorder="1" applyAlignment="1">
      <alignment horizontal="center" vertical="top" wrapText="1"/>
    </xf>
    <xf numFmtId="0" fontId="243" fillId="0" borderId="119" xfId="11" applyFont="1" applyBorder="1" applyAlignment="1">
      <alignment horizontal="left" vertical="center" wrapText="1"/>
    </xf>
    <xf numFmtId="0" fontId="243" fillId="0" borderId="119" xfId="11" applyFont="1" applyBorder="1" applyAlignment="1">
      <alignment horizontal="left" vertical="center"/>
    </xf>
    <xf numFmtId="0" fontId="248" fillId="0" borderId="0" xfId="11" applyFont="1" applyAlignment="1">
      <alignment horizontal="center" vertical="center"/>
    </xf>
    <xf numFmtId="0" fontId="245" fillId="0" borderId="120" xfId="11" applyFont="1" applyBorder="1" applyAlignment="1">
      <alignment horizontal="center" wrapText="1"/>
    </xf>
    <xf numFmtId="0" fontId="245" fillId="0" borderId="121" xfId="11" applyFont="1" applyBorder="1" applyAlignment="1">
      <alignment horizontal="center" wrapText="1"/>
    </xf>
    <xf numFmtId="0" fontId="245" fillId="0" borderId="122" xfId="11" applyFont="1" applyBorder="1" applyAlignment="1">
      <alignment horizontal="center" wrapText="1"/>
    </xf>
    <xf numFmtId="0" fontId="249" fillId="0" borderId="0" xfId="11" applyFont="1" applyAlignment="1">
      <alignment horizontal="right" vertical="center"/>
    </xf>
    <xf numFmtId="0" fontId="244" fillId="0" borderId="119" xfId="11" applyFont="1" applyBorder="1" applyAlignment="1">
      <alignment horizontal="center" vertical="center"/>
    </xf>
    <xf numFmtId="0" fontId="244" fillId="0" borderId="119" xfId="11" applyFont="1" applyBorder="1" applyAlignment="1">
      <alignment horizontal="center" vertical="center" wrapText="1"/>
    </xf>
    <xf numFmtId="0" fontId="245" fillId="0" borderId="119" xfId="11" applyFont="1" applyBorder="1" applyAlignment="1">
      <alignment horizontal="left" vertical="top" wrapText="1"/>
    </xf>
    <xf numFmtId="0" fontId="245" fillId="0" borderId="119" xfId="11" applyFont="1" applyBorder="1" applyAlignment="1">
      <alignment horizontal="left" vertical="top"/>
    </xf>
    <xf numFmtId="0" fontId="12" fillId="0" borderId="0" xfId="10" applyFont="1" applyAlignment="1" applyProtection="1">
      <alignment horizontal="left" vertical="top"/>
      <protection locked="0"/>
    </xf>
    <xf numFmtId="0" fontId="12" fillId="0" borderId="1" xfId="10" applyFont="1" applyBorder="1" applyAlignment="1" applyProtection="1">
      <alignment horizontal="center" vertical="center"/>
      <protection locked="0"/>
    </xf>
    <xf numFmtId="0" fontId="12" fillId="11" borderId="4" xfId="10" applyFont="1" applyFill="1" applyBorder="1" applyAlignment="1">
      <alignment horizontal="left" vertical="center"/>
    </xf>
    <xf numFmtId="0" fontId="12" fillId="11" borderId="0" xfId="10" applyFont="1" applyFill="1" applyAlignment="1">
      <alignment horizontal="left" vertical="center"/>
    </xf>
    <xf numFmtId="0" fontId="42" fillId="16" borderId="0" xfId="10" applyFont="1" applyFill="1" applyAlignment="1">
      <alignment horizontal="left" vertical="center" shrinkToFit="1"/>
    </xf>
    <xf numFmtId="0" fontId="46" fillId="0" borderId="0" xfId="10" applyFont="1" applyAlignment="1">
      <alignment horizontal="left" vertical="center" wrapText="1"/>
    </xf>
    <xf numFmtId="0" fontId="12" fillId="0" borderId="0" xfId="10" applyFont="1" applyAlignment="1">
      <alignment horizontal="right"/>
    </xf>
    <xf numFmtId="0" fontId="12" fillId="0" borderId="0" xfId="10" applyFont="1" applyAlignment="1">
      <alignment horizontal="center" vertical="center" shrinkToFit="1"/>
    </xf>
    <xf numFmtId="0" fontId="12" fillId="0" borderId="1" xfId="10" applyFont="1" applyBorder="1" applyAlignment="1">
      <alignment horizontal="center" vertical="center" shrinkToFit="1"/>
    </xf>
    <xf numFmtId="0" fontId="12" fillId="0" borderId="0" xfId="10" applyFont="1" applyAlignment="1" applyProtection="1">
      <alignment horizontal="right" vertical="center"/>
      <protection locked="0"/>
    </xf>
    <xf numFmtId="0" fontId="12" fillId="0" borderId="0" xfId="10" applyFont="1" applyAlignment="1" applyProtection="1">
      <alignment horizontal="center" vertical="center" shrinkToFit="1"/>
      <protection locked="0"/>
    </xf>
    <xf numFmtId="0" fontId="46" fillId="0" borderId="0" xfId="10" applyFont="1" applyAlignment="1">
      <alignment horizontal="left" vertical="top" wrapText="1"/>
    </xf>
    <xf numFmtId="0" fontId="12" fillId="0" borderId="0" xfId="10" applyFont="1" applyAlignment="1">
      <alignment horizontal="left"/>
    </xf>
    <xf numFmtId="0" fontId="10" fillId="0" borderId="0" xfId="10" applyFont="1" applyAlignment="1">
      <alignment horizontal="center" vertical="center"/>
    </xf>
    <xf numFmtId="0" fontId="14" fillId="0" borderId="0" xfId="9" applyFont="1" applyAlignment="1">
      <alignment horizontal="center" vertical="center" shrinkToFit="1"/>
    </xf>
    <xf numFmtId="0" fontId="14" fillId="0" borderId="1" xfId="9" applyFont="1" applyBorder="1" applyAlignment="1">
      <alignment horizontal="center" vertical="center" shrinkToFit="1"/>
    </xf>
    <xf numFmtId="0" fontId="12" fillId="0" borderId="0" xfId="10" applyFont="1" applyAlignment="1">
      <alignment horizontal="center" shrinkToFit="1"/>
    </xf>
    <xf numFmtId="0" fontId="12" fillId="0" borderId="0" xfId="10" applyFont="1" applyAlignment="1">
      <alignment horizontal="center"/>
    </xf>
    <xf numFmtId="0" fontId="15" fillId="0" borderId="0" xfId="10" applyFont="1" applyAlignment="1">
      <alignment horizontal="center" vertical="center"/>
    </xf>
    <xf numFmtId="0" fontId="12" fillId="0" borderId="0" xfId="10" applyFont="1" applyAlignment="1">
      <alignment horizontal="center" vertical="center"/>
    </xf>
    <xf numFmtId="0" fontId="12" fillId="0" borderId="1" xfId="10" applyFont="1" applyBorder="1" applyAlignment="1">
      <alignment horizontal="center" vertical="center"/>
    </xf>
    <xf numFmtId="0" fontId="11" fillId="0" borderId="1" xfId="9" applyFont="1" applyBorder="1" applyAlignment="1">
      <alignment horizontal="center" vertical="center" shrinkToFit="1"/>
    </xf>
    <xf numFmtId="0" fontId="12" fillId="0" borderId="1" xfId="10" applyFont="1" applyBorder="1" applyAlignment="1">
      <alignment horizontal="center"/>
    </xf>
    <xf numFmtId="0" fontId="12" fillId="0" borderId="0" xfId="10" applyFont="1" applyAlignment="1" applyProtection="1">
      <alignment horizontal="center" vertical="center"/>
      <protection locked="0"/>
    </xf>
    <xf numFmtId="0" fontId="11" fillId="0" borderId="0" xfId="9" applyFont="1" applyAlignment="1">
      <alignment horizontal="center" vertical="center" shrinkToFit="1"/>
    </xf>
    <xf numFmtId="0" fontId="12" fillId="0" borderId="0" xfId="10" applyFont="1" applyAlignment="1" applyProtection="1">
      <alignment horizontal="right" vertical="center" wrapText="1"/>
      <protection locked="0"/>
    </xf>
    <xf numFmtId="0" fontId="12" fillId="0" borderId="0" xfId="10" applyFont="1" applyAlignment="1">
      <alignment horizontal="left" vertical="top"/>
    </xf>
    <xf numFmtId="0" fontId="34" fillId="0" borderId="4" xfId="10" applyFont="1" applyBorder="1" applyAlignment="1">
      <alignment horizontal="left" vertical="center" wrapText="1"/>
    </xf>
    <xf numFmtId="0" fontId="34" fillId="0" borderId="0" xfId="10" applyFont="1" applyAlignment="1">
      <alignment horizontal="left" vertical="center" wrapText="1"/>
    </xf>
    <xf numFmtId="0" fontId="34" fillId="0" borderId="7" xfId="10" applyFont="1" applyBorder="1" applyAlignment="1">
      <alignment horizontal="left" vertical="center" wrapText="1"/>
    </xf>
    <xf numFmtId="0" fontId="12" fillId="0" borderId="0" xfId="10" applyFont="1" applyAlignment="1">
      <alignment horizontal="left" vertical="center"/>
    </xf>
    <xf numFmtId="0" fontId="12" fillId="0" borderId="0" xfId="10" applyFont="1" applyAlignment="1">
      <alignment horizontal="right" vertical="center" shrinkToFit="1"/>
    </xf>
    <xf numFmtId="0" fontId="12" fillId="0" borderId="0" xfId="10" applyFont="1" applyAlignment="1" applyProtection="1">
      <alignment horizontal="left" vertical="center"/>
      <protection locked="0"/>
    </xf>
    <xf numFmtId="0" fontId="46" fillId="0" borderId="1" xfId="10" applyFont="1" applyBorder="1" applyAlignment="1">
      <alignment horizontal="left" vertical="center" wrapText="1"/>
    </xf>
    <xf numFmtId="0" fontId="12" fillId="0" borderId="0" xfId="10" applyFont="1" applyAlignment="1" applyProtection="1">
      <alignment horizontal="center"/>
      <protection locked="0"/>
    </xf>
    <xf numFmtId="0" fontId="238" fillId="0" borderId="1" xfId="10" applyFont="1" applyBorder="1" applyAlignment="1" applyProtection="1">
      <alignment horizontal="center"/>
      <protection locked="0"/>
    </xf>
    <xf numFmtId="0" fontId="238" fillId="0" borderId="1" xfId="10" applyFont="1" applyBorder="1" applyAlignment="1" applyProtection="1">
      <alignment horizontal="center" vertical="center"/>
      <protection locked="0"/>
    </xf>
    <xf numFmtId="181" fontId="14" fillId="0" borderId="0" xfId="9" applyNumberFormat="1" applyFont="1" applyAlignment="1">
      <alignment horizontal="center" vertical="center"/>
    </xf>
    <xf numFmtId="181" fontId="14" fillId="0" borderId="1" xfId="9" applyNumberFormat="1" applyFont="1" applyBorder="1" applyAlignment="1">
      <alignment horizontal="center" vertical="center"/>
    </xf>
    <xf numFmtId="0" fontId="12" fillId="0" borderId="4" xfId="10" applyFont="1" applyBorder="1" applyAlignment="1">
      <alignment horizontal="right" vertical="center" wrapText="1"/>
    </xf>
    <xf numFmtId="0" fontId="12" fillId="0" borderId="0" xfId="10" applyFont="1" applyAlignment="1">
      <alignment horizontal="right" vertical="center"/>
    </xf>
    <xf numFmtId="0" fontId="12" fillId="0" borderId="4" xfId="10" applyFont="1" applyBorder="1" applyAlignment="1">
      <alignment horizontal="right" vertical="center"/>
    </xf>
  </cellXfs>
  <cellStyles count="12">
    <cellStyle name="ハイパーリンク 2" xfId="2" xr:uid="{00000000-0005-0000-0000-000031000000}"/>
    <cellStyle name="桁区切り" xfId="1" builtinId="6"/>
    <cellStyle name="標準" xfId="0" builtinId="0"/>
    <cellStyle name="標準 2" xfId="3" xr:uid="{00000000-0005-0000-0000-000032000000}"/>
    <cellStyle name="標準 2 2" xfId="4" xr:uid="{00000000-0005-0000-0000-000033000000}"/>
    <cellStyle name="標準 3" xfId="5" xr:uid="{00000000-0005-0000-0000-000034000000}"/>
    <cellStyle name="標準 4" xfId="6" xr:uid="{00000000-0005-0000-0000-000035000000}"/>
    <cellStyle name="標準 5" xfId="7" xr:uid="{00000000-0005-0000-0000-000036000000}"/>
    <cellStyle name="標準 5 2" xfId="10" xr:uid="{1003BB4F-8CD3-4805-B3EF-514AEAA5E88B}"/>
    <cellStyle name="標準 6" xfId="8" xr:uid="{00000000-0005-0000-0000-000037000000}"/>
    <cellStyle name="標準 7" xfId="9" xr:uid="{98EB7755-F0BF-48CE-A181-68D0BAFC45BA}"/>
    <cellStyle name="標準 8" xfId="11" xr:uid="{6AC60B99-DA15-4A23-96DB-9AB4930CBA84}"/>
  </cellStyles>
  <dxfs count="101">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1352550</xdr:colOff>
      <xdr:row>25</xdr:row>
      <xdr:rowOff>15209</xdr:rowOff>
    </xdr:from>
    <xdr:to>
      <xdr:col>3</xdr:col>
      <xdr:colOff>2568752</xdr:colOff>
      <xdr:row>27</xdr:row>
      <xdr:rowOff>19889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673350" y="9907905"/>
          <a:ext cx="1223645" cy="1037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40822</xdr:colOff>
      <xdr:row>0</xdr:row>
      <xdr:rowOff>0</xdr:rowOff>
    </xdr:from>
    <xdr:to>
      <xdr:col>21</xdr:col>
      <xdr:colOff>452775</xdr:colOff>
      <xdr:row>27</xdr:row>
      <xdr:rowOff>163286</xdr:rowOff>
    </xdr:to>
    <xdr:pic>
      <xdr:nvPicPr>
        <xdr:cNvPr id="4" name="図 3">
          <a:extLst>
            <a:ext uri="{FF2B5EF4-FFF2-40B4-BE49-F238E27FC236}">
              <a16:creationId xmlns:a16="http://schemas.microsoft.com/office/drawing/2014/main" id="{8ACAFFB3-7D11-4EA5-B101-74ADDB6AA4D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244" t="1866" r="7958" b="3171"/>
        <a:stretch/>
      </xdr:blipFill>
      <xdr:spPr>
        <a:xfrm>
          <a:off x="7756072" y="0"/>
          <a:ext cx="6584153" cy="11240861"/>
        </a:xfrm>
        <a:prstGeom prst="rect">
          <a:avLst/>
        </a:prstGeom>
      </xdr:spPr>
    </xdr:pic>
    <xdr:clientData/>
  </xdr:twoCellAnchor>
  <xdr:twoCellAnchor>
    <xdr:from>
      <xdr:col>12</xdr:col>
      <xdr:colOff>66675</xdr:colOff>
      <xdr:row>0</xdr:row>
      <xdr:rowOff>66676</xdr:rowOff>
    </xdr:from>
    <xdr:to>
      <xdr:col>13</xdr:col>
      <xdr:colOff>190500</xdr:colOff>
      <xdr:row>1</xdr:row>
      <xdr:rowOff>142876</xdr:rowOff>
    </xdr:to>
    <xdr:sp macro="" textlink="">
      <xdr:nvSpPr>
        <xdr:cNvPr id="5" name="テキスト ボックス 4">
          <a:extLst>
            <a:ext uri="{FF2B5EF4-FFF2-40B4-BE49-F238E27FC236}">
              <a16:creationId xmlns:a16="http://schemas.microsoft.com/office/drawing/2014/main" id="{44E7C7E2-3BA7-0CA5-940F-CBA866813E18}"/>
            </a:ext>
          </a:extLst>
        </xdr:cNvPr>
        <xdr:cNvSpPr txBox="1"/>
      </xdr:nvSpPr>
      <xdr:spPr>
        <a:xfrm>
          <a:off x="7781925" y="66676"/>
          <a:ext cx="809625" cy="24765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lstStyle/>
        <a:p>
          <a:r>
            <a:rPr kumimoji="1" lang="zh-CN" altLang="en-US" sz="1400" b="1">
              <a:solidFill>
                <a:srgbClr val="FF0000"/>
              </a:solidFill>
              <a:latin typeface="Microsoft YaHei" panose="020B0503020204020204" pitchFamily="34" charset="-122"/>
              <a:ea typeface="Microsoft YaHei" panose="020B0503020204020204" pitchFamily="34" charset="-122"/>
            </a:rPr>
            <a:t>填写范例</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71436</xdr:colOff>
      <xdr:row>0</xdr:row>
      <xdr:rowOff>44511</xdr:rowOff>
    </xdr:from>
    <xdr:to>
      <xdr:col>39</xdr:col>
      <xdr:colOff>173724</xdr:colOff>
      <xdr:row>8</xdr:row>
      <xdr:rowOff>219959</xdr:rowOff>
    </xdr:to>
    <xdr:sp macro="" textlink="">
      <xdr:nvSpPr>
        <xdr:cNvPr id="2" name="正方形/長方形 1">
          <a:extLst>
            <a:ext uri="{FF2B5EF4-FFF2-40B4-BE49-F238E27FC236}">
              <a16:creationId xmlns:a16="http://schemas.microsoft.com/office/drawing/2014/main" id="{00000000-0008-0000-0200-000002000000}"/>
            </a:ext>
          </a:extLst>
        </xdr:cNvPr>
        <xdr:cNvSpPr>
          <a:spLocks noChangeAspect="1"/>
        </xdr:cNvSpPr>
      </xdr:nvSpPr>
      <xdr:spPr>
        <a:xfrm>
          <a:off x="6285230" y="44450"/>
          <a:ext cx="1260475" cy="180784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100">
            <a:solidFill>
              <a:sysClr val="windowText" lastClr="000000"/>
            </a:solidFill>
          </a:endParaRPr>
        </a:p>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写真</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(Photo)</a:t>
          </a:r>
        </a:p>
        <a:p>
          <a:pPr algn="ct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３ヶ月以内</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within 3 months</a:t>
          </a:r>
        </a:p>
        <a:p>
          <a:pPr algn="ct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                      3cm</a:t>
          </a:r>
          <a:r>
            <a:rPr kumimoji="1" lang="en-US" altLang="ja-JP" sz="1200" baseline="0">
              <a:solidFill>
                <a:sysClr val="windowText" lastClr="000000"/>
              </a:solidFill>
              <a:latin typeface="ＭＳ Ｐゴシック" panose="020B0600070205080204" pitchFamily="50" charset="-128"/>
              <a:ea typeface="ＭＳ Ｐゴシック" panose="020B0600070205080204" pitchFamily="50" charset="-128"/>
            </a:rPr>
            <a:t> x 4cm</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92</xdr:col>
      <xdr:colOff>111125</xdr:colOff>
      <xdr:row>0</xdr:row>
      <xdr:rowOff>0</xdr:rowOff>
    </xdr:from>
    <xdr:to>
      <xdr:col>117</xdr:col>
      <xdr:colOff>313764</xdr:colOff>
      <xdr:row>97</xdr:row>
      <xdr:rowOff>115189</xdr:rowOff>
    </xdr:to>
    <xdr:pic>
      <xdr:nvPicPr>
        <xdr:cNvPr id="4" name="図 3">
          <a:extLst>
            <a:ext uri="{FF2B5EF4-FFF2-40B4-BE49-F238E27FC236}">
              <a16:creationId xmlns:a16="http://schemas.microsoft.com/office/drawing/2014/main" id="{4404D7BB-9AE5-BC04-F272-BB3D5EDF01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26500" y="0"/>
          <a:ext cx="11319947" cy="15015782"/>
        </a:xfrm>
        <a:prstGeom prst="rect">
          <a:avLst/>
        </a:prstGeom>
      </xdr:spPr>
    </xdr:pic>
    <xdr:clientData/>
  </xdr:twoCellAnchor>
  <xdr:twoCellAnchor>
    <xdr:from>
      <xdr:col>92</xdr:col>
      <xdr:colOff>174625</xdr:colOff>
      <xdr:row>0</xdr:row>
      <xdr:rowOff>31750</xdr:rowOff>
    </xdr:from>
    <xdr:to>
      <xdr:col>94</xdr:col>
      <xdr:colOff>396875</xdr:colOff>
      <xdr:row>1</xdr:row>
      <xdr:rowOff>174625</xdr:rowOff>
    </xdr:to>
    <xdr:sp macro="" textlink="">
      <xdr:nvSpPr>
        <xdr:cNvPr id="5" name="テキスト ボックス 4">
          <a:extLst>
            <a:ext uri="{FF2B5EF4-FFF2-40B4-BE49-F238E27FC236}">
              <a16:creationId xmlns:a16="http://schemas.microsoft.com/office/drawing/2014/main" id="{302C38CB-E736-AF83-656C-7DD1BE72F509}"/>
            </a:ext>
          </a:extLst>
        </xdr:cNvPr>
        <xdr:cNvSpPr txBox="1"/>
      </xdr:nvSpPr>
      <xdr:spPr>
        <a:xfrm>
          <a:off x="8890000" y="31750"/>
          <a:ext cx="1111250" cy="3651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lstStyle/>
        <a:p>
          <a:r>
            <a:rPr kumimoji="1" lang="zh-CN" altLang="en-US" sz="1600" b="1">
              <a:solidFill>
                <a:srgbClr val="FF0000"/>
              </a:solidFill>
              <a:latin typeface="Microsoft YaHei" panose="020B0503020204020204" pitchFamily="34" charset="-122"/>
              <a:ea typeface="Microsoft YaHei" panose="020B0503020204020204" pitchFamily="34" charset="-122"/>
            </a:rPr>
            <a:t>填写范例</a:t>
          </a:r>
          <a:endParaRPr kumimoji="1" lang="ja-JP" altLang="en-US" sz="16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92</xdr:col>
      <xdr:colOff>396875</xdr:colOff>
      <xdr:row>56</xdr:row>
      <xdr:rowOff>79375</xdr:rowOff>
    </xdr:from>
    <xdr:to>
      <xdr:col>93</xdr:col>
      <xdr:colOff>428625</xdr:colOff>
      <xdr:row>80</xdr:row>
      <xdr:rowOff>31750</xdr:rowOff>
    </xdr:to>
    <xdr:sp macro="" textlink="">
      <xdr:nvSpPr>
        <xdr:cNvPr id="6" name="テキスト ボックス 5">
          <a:extLst>
            <a:ext uri="{FF2B5EF4-FFF2-40B4-BE49-F238E27FC236}">
              <a16:creationId xmlns:a16="http://schemas.microsoft.com/office/drawing/2014/main" id="{FD2003FF-0D22-E924-A394-061AC3B769E5}"/>
            </a:ext>
          </a:extLst>
        </xdr:cNvPr>
        <xdr:cNvSpPr txBox="1"/>
      </xdr:nvSpPr>
      <xdr:spPr>
        <a:xfrm>
          <a:off x="9112250" y="10604500"/>
          <a:ext cx="476250" cy="4206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zh-CN" altLang="en-US" sz="1400" b="1">
              <a:solidFill>
                <a:srgbClr val="FF0000"/>
              </a:solidFill>
              <a:latin typeface="Microsoft YaHei" panose="020B0503020204020204" pitchFamily="34" charset="-122"/>
              <a:ea typeface="Microsoft YaHei" panose="020B0503020204020204" pitchFamily="34" charset="-122"/>
            </a:rPr>
            <a:t>如只有</a:t>
          </a:r>
          <a:r>
            <a:rPr kumimoji="1" lang="en-US" altLang="zh-CN" sz="1400" b="1">
              <a:solidFill>
                <a:srgbClr val="FF0000"/>
              </a:solidFill>
              <a:latin typeface="Microsoft YaHei" panose="020B0503020204020204" pitchFamily="34" charset="-122"/>
              <a:ea typeface="Microsoft YaHei" panose="020B0503020204020204" pitchFamily="34" charset="-122"/>
            </a:rPr>
            <a:t>1</a:t>
          </a:r>
          <a:r>
            <a:rPr kumimoji="1" lang="zh-CN" altLang="en-US" sz="1400" b="1">
              <a:solidFill>
                <a:srgbClr val="FF0000"/>
              </a:solidFill>
              <a:latin typeface="Microsoft YaHei" panose="020B0503020204020204" pitchFamily="34" charset="-122"/>
              <a:ea typeface="Microsoft YaHei" panose="020B0503020204020204" pitchFamily="34" charset="-122"/>
            </a:rPr>
            <a:t>位经费支付者请隐藏此处</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92</xdr:col>
      <xdr:colOff>158750</xdr:colOff>
      <xdr:row>73</xdr:row>
      <xdr:rowOff>15876</xdr:rowOff>
    </xdr:from>
    <xdr:to>
      <xdr:col>93</xdr:col>
      <xdr:colOff>0</xdr:colOff>
      <xdr:row>80</xdr:row>
      <xdr:rowOff>79375</xdr:rowOff>
    </xdr:to>
    <xdr:sp macro="" textlink="">
      <xdr:nvSpPr>
        <xdr:cNvPr id="7" name="吹き出し: 角を丸めた四角形 6">
          <a:extLst>
            <a:ext uri="{FF2B5EF4-FFF2-40B4-BE49-F238E27FC236}">
              <a16:creationId xmlns:a16="http://schemas.microsoft.com/office/drawing/2014/main" id="{38B7CB03-1AF0-9705-06F7-17EC67B8E282}"/>
            </a:ext>
          </a:extLst>
        </xdr:cNvPr>
        <xdr:cNvSpPr/>
      </xdr:nvSpPr>
      <xdr:spPr>
        <a:xfrm>
          <a:off x="8874125" y="13525501"/>
          <a:ext cx="285750" cy="1333499"/>
        </a:xfrm>
        <a:prstGeom prst="wedgeRoundRectCallout">
          <a:avLst>
            <a:gd name="adj1" fmla="val -42639"/>
            <a:gd name="adj2" fmla="val -70470"/>
            <a:gd name="adj3" fmla="val 16667"/>
          </a:avLst>
        </a:prstGeom>
        <a:noFill/>
        <a:ln w="158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点击这里</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95</xdr:col>
      <xdr:colOff>142874</xdr:colOff>
      <xdr:row>12</xdr:row>
      <xdr:rowOff>95249</xdr:rowOff>
    </xdr:from>
    <xdr:to>
      <xdr:col>96</xdr:col>
      <xdr:colOff>0</xdr:colOff>
      <xdr:row>36</xdr:row>
      <xdr:rowOff>66842</xdr:rowOff>
    </xdr:to>
    <xdr:sp macro="" textlink="">
      <xdr:nvSpPr>
        <xdr:cNvPr id="8" name="吹き出し: 四角形 7">
          <a:extLst>
            <a:ext uri="{FF2B5EF4-FFF2-40B4-BE49-F238E27FC236}">
              <a16:creationId xmlns:a16="http://schemas.microsoft.com/office/drawing/2014/main" id="{69CDE096-74D7-7B61-1E30-25A066057C79}"/>
            </a:ext>
          </a:extLst>
        </xdr:cNvPr>
        <xdr:cNvSpPr/>
      </xdr:nvSpPr>
      <xdr:spPr>
        <a:xfrm>
          <a:off x="10185900" y="2551696"/>
          <a:ext cx="291600" cy="4383172"/>
        </a:xfrm>
        <a:prstGeom prst="wedgeRectCallout">
          <a:avLst>
            <a:gd name="adj1" fmla="val 143309"/>
            <a:gd name="adj2" fmla="val -2"/>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72000" rIns="0" bIns="0"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除留学签证以外，有申请过其他签证的也须填写</a:t>
          </a:r>
          <a:r>
            <a:rPr kumimoji="1" lang="en-US" altLang="zh-CN" sz="1400" b="1">
              <a:solidFill>
                <a:srgbClr val="FF0000"/>
              </a:solidFill>
              <a:latin typeface="Microsoft YaHei" panose="020B0503020204020204" pitchFamily="34" charset="-122"/>
              <a:ea typeface="Microsoft YaHei" panose="020B0503020204020204" pitchFamily="34" charset="-122"/>
            </a:rPr>
            <a:t>【</a:t>
          </a:r>
          <a:r>
            <a:rPr kumimoji="1" lang="zh-CN" altLang="en-US" sz="1400" b="1">
              <a:solidFill>
                <a:srgbClr val="FF0000"/>
              </a:solidFill>
              <a:latin typeface="Microsoft YaHei" panose="020B0503020204020204" pitchFamily="34" charset="-122"/>
              <a:ea typeface="Microsoft YaHei" panose="020B0503020204020204" pitchFamily="34" charset="-122"/>
            </a:rPr>
            <a:t>有</a:t>
          </a:r>
          <a:r>
            <a:rPr kumimoji="1" lang="en-US" altLang="zh-CN" sz="1400" b="1">
              <a:solidFill>
                <a:srgbClr val="FF0000"/>
              </a:solidFill>
              <a:latin typeface="Microsoft YaHei" panose="020B0503020204020204" pitchFamily="34" charset="-122"/>
              <a:ea typeface="Microsoft YaHei" panose="020B0503020204020204" pitchFamily="34" charset="-122"/>
            </a:rPr>
            <a:t>】</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114</xdr:col>
      <xdr:colOff>285750</xdr:colOff>
      <xdr:row>41</xdr:row>
      <xdr:rowOff>15874</xdr:rowOff>
    </xdr:from>
    <xdr:to>
      <xdr:col>115</xdr:col>
      <xdr:colOff>158750</xdr:colOff>
      <xdr:row>71</xdr:row>
      <xdr:rowOff>47624</xdr:rowOff>
    </xdr:to>
    <xdr:sp macro="" textlink="">
      <xdr:nvSpPr>
        <xdr:cNvPr id="9" name="吹き出し: 四角形 8">
          <a:extLst>
            <a:ext uri="{FF2B5EF4-FFF2-40B4-BE49-F238E27FC236}">
              <a16:creationId xmlns:a16="http://schemas.microsoft.com/office/drawing/2014/main" id="{33BB7DA7-8AA9-61CA-0F8F-623A233A30DE}"/>
            </a:ext>
          </a:extLst>
        </xdr:cNvPr>
        <xdr:cNvSpPr/>
      </xdr:nvSpPr>
      <xdr:spPr>
        <a:xfrm>
          <a:off x="18780125" y="8000999"/>
          <a:ext cx="317500" cy="5254625"/>
        </a:xfrm>
        <a:prstGeom prst="wedgeRectCallout">
          <a:avLst>
            <a:gd name="adj1" fmla="val -132954"/>
            <a:gd name="adj2" fmla="val -2845"/>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72000" rIns="0" bIns="0"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经费支付者年收在</a:t>
          </a:r>
          <a:r>
            <a:rPr kumimoji="1" lang="en-US" altLang="zh-CN" sz="1400" b="1">
              <a:solidFill>
                <a:srgbClr val="FF0000"/>
              </a:solidFill>
              <a:latin typeface="Microsoft YaHei" panose="020B0503020204020204" pitchFamily="34" charset="-122"/>
              <a:ea typeface="Microsoft YaHei" panose="020B0503020204020204" pitchFamily="34" charset="-122"/>
            </a:rPr>
            <a:t>10</a:t>
          </a:r>
          <a:r>
            <a:rPr kumimoji="1" lang="zh-CN" altLang="en-US" sz="1400" b="1">
              <a:solidFill>
                <a:srgbClr val="FF0000"/>
              </a:solidFill>
              <a:latin typeface="Microsoft YaHei" panose="020B0503020204020204" pitchFamily="34" charset="-122"/>
              <a:ea typeface="Microsoft YaHei" panose="020B0503020204020204" pitchFamily="34" charset="-122"/>
            </a:rPr>
            <a:t>万人民币以下者，最好再加</a:t>
          </a:r>
          <a:r>
            <a:rPr kumimoji="1" lang="en-US" altLang="zh-CN" sz="1400" b="1">
              <a:solidFill>
                <a:srgbClr val="FF0000"/>
              </a:solidFill>
              <a:latin typeface="Microsoft YaHei" panose="020B0503020204020204" pitchFamily="34" charset="-122"/>
              <a:ea typeface="Microsoft YaHei" panose="020B0503020204020204" pitchFamily="34" charset="-122"/>
            </a:rPr>
            <a:t>1</a:t>
          </a:r>
          <a:r>
            <a:rPr kumimoji="1" lang="zh-CN" altLang="en-US" sz="1400" b="1">
              <a:solidFill>
                <a:srgbClr val="FF0000"/>
              </a:solidFill>
              <a:latin typeface="Microsoft YaHei" panose="020B0503020204020204" pitchFamily="34" charset="-122"/>
              <a:ea typeface="Microsoft YaHei" panose="020B0503020204020204" pitchFamily="34" charset="-122"/>
            </a:rPr>
            <a:t>位经费支付人</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39</xdr:col>
      <xdr:colOff>74544</xdr:colOff>
      <xdr:row>76</xdr:row>
      <xdr:rowOff>66848</xdr:rowOff>
    </xdr:from>
    <xdr:to>
      <xdr:col>62</xdr:col>
      <xdr:colOff>360163</xdr:colOff>
      <xdr:row>140</xdr:row>
      <xdr:rowOff>17254</xdr:rowOff>
    </xdr:to>
    <xdr:pic>
      <xdr:nvPicPr>
        <xdr:cNvPr id="13" name="図 12">
          <a:extLst>
            <a:ext uri="{FF2B5EF4-FFF2-40B4-BE49-F238E27FC236}">
              <a16:creationId xmlns:a16="http://schemas.microsoft.com/office/drawing/2014/main" id="{D59F1F94-BE61-F2D0-38D0-0D392652084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22"/>
        <a:stretch/>
      </xdr:blipFill>
      <xdr:spPr>
        <a:xfrm>
          <a:off x="8166653" y="17543152"/>
          <a:ext cx="7999875" cy="12820918"/>
        </a:xfrm>
        <a:prstGeom prst="rect">
          <a:avLst/>
        </a:prstGeom>
      </xdr:spPr>
    </xdr:pic>
    <xdr:clientData/>
  </xdr:twoCellAnchor>
  <xdr:twoCellAnchor editAs="oneCell">
    <xdr:from>
      <xdr:col>39</xdr:col>
      <xdr:colOff>91442</xdr:colOff>
      <xdr:row>22</xdr:row>
      <xdr:rowOff>19527</xdr:rowOff>
    </xdr:from>
    <xdr:to>
      <xdr:col>62</xdr:col>
      <xdr:colOff>134780</xdr:colOff>
      <xdr:row>73</xdr:row>
      <xdr:rowOff>1197</xdr:rowOff>
    </xdr:to>
    <xdr:pic>
      <xdr:nvPicPr>
        <xdr:cNvPr id="2" name="図 1">
          <a:extLst>
            <a:ext uri="{FF2B5EF4-FFF2-40B4-BE49-F238E27FC236}">
              <a16:creationId xmlns:a16="http://schemas.microsoft.com/office/drawing/2014/main" id="{23643AF7-8014-AE24-090F-7093FAEBF2CB}"/>
            </a:ext>
          </a:extLst>
        </xdr:cNvPr>
        <xdr:cNvPicPr>
          <a:picLocks noChangeAspect="1"/>
        </xdr:cNvPicPr>
      </xdr:nvPicPr>
      <xdr:blipFill>
        <a:blip xmlns:r="http://schemas.openxmlformats.org/officeDocument/2006/relationships" r:embed="rId2"/>
        <a:stretch>
          <a:fillRect/>
        </a:stretch>
      </xdr:blipFill>
      <xdr:spPr>
        <a:xfrm>
          <a:off x="17129286" y="4448652"/>
          <a:ext cx="7671434" cy="12450848"/>
        </a:xfrm>
        <a:prstGeom prst="rect">
          <a:avLst/>
        </a:prstGeom>
      </xdr:spPr>
    </xdr:pic>
    <xdr:clientData/>
  </xdr:twoCellAnchor>
  <xdr:twoCellAnchor>
    <xdr:from>
      <xdr:col>39</xdr:col>
      <xdr:colOff>96122</xdr:colOff>
      <xdr:row>21</xdr:row>
      <xdr:rowOff>179778</xdr:rowOff>
    </xdr:from>
    <xdr:to>
      <xdr:col>62</xdr:col>
      <xdr:colOff>133914</xdr:colOff>
      <xdr:row>32</xdr:row>
      <xdr:rowOff>95251</xdr:rowOff>
    </xdr:to>
    <xdr:sp macro="" textlink="">
      <xdr:nvSpPr>
        <xdr:cNvPr id="24" name="正方形/長方形 23">
          <a:extLst>
            <a:ext uri="{FF2B5EF4-FFF2-40B4-BE49-F238E27FC236}">
              <a16:creationId xmlns:a16="http://schemas.microsoft.com/office/drawing/2014/main" id="{612147FF-178C-7A12-FC42-A2CFE90830F5}"/>
            </a:ext>
          </a:extLst>
        </xdr:cNvPr>
        <xdr:cNvSpPr/>
      </xdr:nvSpPr>
      <xdr:spPr>
        <a:xfrm>
          <a:off x="17133966" y="4418403"/>
          <a:ext cx="7669698" cy="2249098"/>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178734</xdr:colOff>
      <xdr:row>18</xdr:row>
      <xdr:rowOff>7420</xdr:rowOff>
    </xdr:from>
    <xdr:to>
      <xdr:col>62</xdr:col>
      <xdr:colOff>104472</xdr:colOff>
      <xdr:row>20</xdr:row>
      <xdr:rowOff>79578</xdr:rowOff>
    </xdr:to>
    <xdr:sp macro="" textlink="">
      <xdr:nvSpPr>
        <xdr:cNvPr id="25" name="吹き出し: 折線 24">
          <a:extLst>
            <a:ext uri="{FF2B5EF4-FFF2-40B4-BE49-F238E27FC236}">
              <a16:creationId xmlns:a16="http://schemas.microsoft.com/office/drawing/2014/main" id="{5A2565CF-D1FC-A5A3-FF03-8046BBDCC4A9}"/>
            </a:ext>
          </a:extLst>
        </xdr:cNvPr>
        <xdr:cNvSpPr/>
      </xdr:nvSpPr>
      <xdr:spPr>
        <a:xfrm>
          <a:off x="23610234" y="3674545"/>
          <a:ext cx="1163988" cy="453158"/>
        </a:xfrm>
        <a:prstGeom prst="borderCallout2">
          <a:avLst>
            <a:gd name="adj1" fmla="val 18025"/>
            <a:gd name="adj2" fmla="val -588"/>
            <a:gd name="adj3" fmla="val 18750"/>
            <a:gd name="adj4" fmla="val -16667"/>
            <a:gd name="adj5" fmla="val 162050"/>
            <a:gd name="adj6" fmla="val -46652"/>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此处无需填写</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55</xdr:col>
      <xdr:colOff>138165</xdr:colOff>
      <xdr:row>39</xdr:row>
      <xdr:rowOff>184626</xdr:rowOff>
    </xdr:from>
    <xdr:to>
      <xdr:col>56</xdr:col>
      <xdr:colOff>613251</xdr:colOff>
      <xdr:row>41</xdr:row>
      <xdr:rowOff>285591</xdr:rowOff>
    </xdr:to>
    <xdr:sp macro="" textlink="">
      <xdr:nvSpPr>
        <xdr:cNvPr id="17" name="吹き出し: 折線 16">
          <a:extLst>
            <a:ext uri="{FF2B5EF4-FFF2-40B4-BE49-F238E27FC236}">
              <a16:creationId xmlns:a16="http://schemas.microsoft.com/office/drawing/2014/main" id="{7C7CBE3A-B275-00F6-EC72-70F530A174B8}"/>
            </a:ext>
          </a:extLst>
        </xdr:cNvPr>
        <xdr:cNvSpPr/>
      </xdr:nvSpPr>
      <xdr:spPr>
        <a:xfrm>
          <a:off x="20474040" y="8578532"/>
          <a:ext cx="1094211" cy="720090"/>
        </a:xfrm>
        <a:prstGeom prst="borderCallout2">
          <a:avLst>
            <a:gd name="adj1" fmla="val 18025"/>
            <a:gd name="adj2" fmla="val -588"/>
            <a:gd name="adj3" fmla="val 18750"/>
            <a:gd name="adj4" fmla="val -16667"/>
            <a:gd name="adj5" fmla="val -28080"/>
            <a:gd name="adj6" fmla="val -212546"/>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此处可更改选项后填写</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39</xdr:col>
      <xdr:colOff>54557</xdr:colOff>
      <xdr:row>36</xdr:row>
      <xdr:rowOff>210206</xdr:rowOff>
    </xdr:from>
    <xdr:to>
      <xdr:col>44</xdr:col>
      <xdr:colOff>103346</xdr:colOff>
      <xdr:row>40</xdr:row>
      <xdr:rowOff>120966</xdr:rowOff>
    </xdr:to>
    <xdr:sp macro="" textlink="">
      <xdr:nvSpPr>
        <xdr:cNvPr id="16" name="正方形/長方形 15">
          <a:extLst>
            <a:ext uri="{FF2B5EF4-FFF2-40B4-BE49-F238E27FC236}">
              <a16:creationId xmlns:a16="http://schemas.microsoft.com/office/drawing/2014/main" id="{8E42BBC7-B142-738F-6D70-5495D159AD77}"/>
            </a:ext>
          </a:extLst>
        </xdr:cNvPr>
        <xdr:cNvSpPr/>
      </xdr:nvSpPr>
      <xdr:spPr>
        <a:xfrm>
          <a:off x="8331454" y="7646275"/>
          <a:ext cx="968444" cy="117200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121284</xdr:colOff>
      <xdr:row>43</xdr:row>
      <xdr:rowOff>124937</xdr:rowOff>
    </xdr:from>
    <xdr:to>
      <xdr:col>55</xdr:col>
      <xdr:colOff>432752</xdr:colOff>
      <xdr:row>45</xdr:row>
      <xdr:rowOff>216377</xdr:rowOff>
    </xdr:to>
    <xdr:sp macro="" textlink="">
      <xdr:nvSpPr>
        <xdr:cNvPr id="15" name="吹き出し: 折線 14">
          <a:extLst>
            <a:ext uri="{FF2B5EF4-FFF2-40B4-BE49-F238E27FC236}">
              <a16:creationId xmlns:a16="http://schemas.microsoft.com/office/drawing/2014/main" id="{2FEFB011-5A61-FCD0-9F3B-55C24C9D1BC9}"/>
            </a:ext>
          </a:extLst>
        </xdr:cNvPr>
        <xdr:cNvSpPr/>
      </xdr:nvSpPr>
      <xdr:spPr>
        <a:xfrm>
          <a:off x="19123659" y="9757093"/>
          <a:ext cx="1644968" cy="710565"/>
        </a:xfrm>
        <a:prstGeom prst="borderCallout2">
          <a:avLst>
            <a:gd name="adj1" fmla="val 18025"/>
            <a:gd name="adj2" fmla="val -588"/>
            <a:gd name="adj3" fmla="val 18750"/>
            <a:gd name="adj4" fmla="val -16667"/>
            <a:gd name="adj5" fmla="val -26631"/>
            <a:gd name="adj6" fmla="val -51200"/>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高中以上的学历可在此处选择后追加填写</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39</xdr:col>
      <xdr:colOff>55720</xdr:colOff>
      <xdr:row>40</xdr:row>
      <xdr:rowOff>130968</xdr:rowOff>
    </xdr:from>
    <xdr:to>
      <xdr:col>44</xdr:col>
      <xdr:colOff>103345</xdr:colOff>
      <xdr:row>48</xdr:row>
      <xdr:rowOff>16193</xdr:rowOff>
    </xdr:to>
    <xdr:sp macro="" textlink="">
      <xdr:nvSpPr>
        <xdr:cNvPr id="14" name="正方形/長方形 13">
          <a:extLst>
            <a:ext uri="{FF2B5EF4-FFF2-40B4-BE49-F238E27FC236}">
              <a16:creationId xmlns:a16="http://schemas.microsoft.com/office/drawing/2014/main" id="{C2A2FA8F-D9EC-50E3-522C-A4A260583403}"/>
            </a:ext>
          </a:extLst>
        </xdr:cNvPr>
        <xdr:cNvSpPr/>
      </xdr:nvSpPr>
      <xdr:spPr>
        <a:xfrm>
          <a:off x="17093564" y="8834437"/>
          <a:ext cx="940594" cy="236172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107155</xdr:colOff>
      <xdr:row>51</xdr:row>
      <xdr:rowOff>120968</xdr:rowOff>
    </xdr:from>
    <xdr:to>
      <xdr:col>46</xdr:col>
      <xdr:colOff>15715</xdr:colOff>
      <xdr:row>54</xdr:row>
      <xdr:rowOff>256964</xdr:rowOff>
    </xdr:to>
    <xdr:sp macro="" textlink="">
      <xdr:nvSpPr>
        <xdr:cNvPr id="20" name="正方形/長方形 19">
          <a:extLst>
            <a:ext uri="{FF2B5EF4-FFF2-40B4-BE49-F238E27FC236}">
              <a16:creationId xmlns:a16="http://schemas.microsoft.com/office/drawing/2014/main" id="{36A6CD35-FE14-08B4-240E-BA7782292EC5}"/>
            </a:ext>
          </a:extLst>
        </xdr:cNvPr>
        <xdr:cNvSpPr/>
      </xdr:nvSpPr>
      <xdr:spPr>
        <a:xfrm>
          <a:off x="18037968" y="11848624"/>
          <a:ext cx="265747" cy="88609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22649</xdr:colOff>
      <xdr:row>51</xdr:row>
      <xdr:rowOff>158435</xdr:rowOff>
    </xdr:from>
    <xdr:to>
      <xdr:col>57</xdr:col>
      <xdr:colOff>501968</xdr:colOff>
      <xdr:row>55</xdr:row>
      <xdr:rowOff>4286</xdr:rowOff>
    </xdr:to>
    <xdr:sp macro="" textlink="">
      <xdr:nvSpPr>
        <xdr:cNvPr id="21" name="吹き出し: 折線 20">
          <a:extLst>
            <a:ext uri="{FF2B5EF4-FFF2-40B4-BE49-F238E27FC236}">
              <a16:creationId xmlns:a16="http://schemas.microsoft.com/office/drawing/2014/main" id="{ED847B45-CEA7-4E05-17B8-3D64C6F332CC}"/>
            </a:ext>
          </a:extLst>
        </xdr:cNvPr>
        <xdr:cNvSpPr/>
      </xdr:nvSpPr>
      <xdr:spPr>
        <a:xfrm>
          <a:off x="19560805" y="11886091"/>
          <a:ext cx="2515288" cy="905508"/>
        </a:xfrm>
        <a:prstGeom prst="borderCallout2">
          <a:avLst>
            <a:gd name="adj1" fmla="val 18025"/>
            <a:gd name="adj2" fmla="val -588"/>
            <a:gd name="adj3" fmla="val 18750"/>
            <a:gd name="adj4" fmla="val -16667"/>
            <a:gd name="adj5" fmla="val 46310"/>
            <a:gd name="adj6" fmla="val -50708"/>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工作经历超过３份者请在此处填写最近的３份工作</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60</xdr:col>
      <xdr:colOff>171981</xdr:colOff>
      <xdr:row>53</xdr:row>
      <xdr:rowOff>16880</xdr:rowOff>
    </xdr:from>
    <xdr:to>
      <xdr:col>65</xdr:col>
      <xdr:colOff>0</xdr:colOff>
      <xdr:row>55</xdr:row>
      <xdr:rowOff>174783</xdr:rowOff>
    </xdr:to>
    <xdr:sp macro="" textlink="">
      <xdr:nvSpPr>
        <xdr:cNvPr id="19" name="吹き出し: 折線 18">
          <a:extLst>
            <a:ext uri="{FF2B5EF4-FFF2-40B4-BE49-F238E27FC236}">
              <a16:creationId xmlns:a16="http://schemas.microsoft.com/office/drawing/2014/main" id="{EE8E0AB2-7BD0-48F0-63B7-92DE417A4DFA}"/>
            </a:ext>
          </a:extLst>
        </xdr:cNvPr>
        <xdr:cNvSpPr/>
      </xdr:nvSpPr>
      <xdr:spPr>
        <a:xfrm>
          <a:off x="23603481" y="12185068"/>
          <a:ext cx="2923644" cy="777028"/>
        </a:xfrm>
        <a:prstGeom prst="borderCallout2">
          <a:avLst>
            <a:gd name="adj1" fmla="val 18025"/>
            <a:gd name="adj2" fmla="val -588"/>
            <a:gd name="adj3" fmla="val 18750"/>
            <a:gd name="adj4" fmla="val -16667"/>
            <a:gd name="adj5" fmla="val 154529"/>
            <a:gd name="adj6" fmla="val -54033"/>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日语自学或上网课者也需填写，电话，法人名，官网也需填写</a:t>
          </a:r>
          <a:endParaRPr kumimoji="1" lang="en-US" altLang="zh-CN"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twoCellAnchor>
    <xdr:from>
      <xdr:col>39</xdr:col>
      <xdr:colOff>62918</xdr:colOff>
      <xdr:row>56</xdr:row>
      <xdr:rowOff>11906</xdr:rowOff>
    </xdr:from>
    <xdr:to>
      <xdr:col>62</xdr:col>
      <xdr:colOff>134779</xdr:colOff>
      <xdr:row>62</xdr:row>
      <xdr:rowOff>154780</xdr:rowOff>
    </xdr:to>
    <xdr:sp macro="" textlink="">
      <xdr:nvSpPr>
        <xdr:cNvPr id="18" name="正方形/長方形 17">
          <a:extLst>
            <a:ext uri="{FF2B5EF4-FFF2-40B4-BE49-F238E27FC236}">
              <a16:creationId xmlns:a16="http://schemas.microsoft.com/office/drawing/2014/main" id="{FEE5992D-9D9F-7D49-668B-E4C6FB42D962}"/>
            </a:ext>
          </a:extLst>
        </xdr:cNvPr>
        <xdr:cNvSpPr/>
      </xdr:nvSpPr>
      <xdr:spPr>
        <a:xfrm>
          <a:off x="17100762" y="13108781"/>
          <a:ext cx="7703767" cy="148828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95250</xdr:colOff>
      <xdr:row>63</xdr:row>
      <xdr:rowOff>59531</xdr:rowOff>
    </xdr:from>
    <xdr:to>
      <xdr:col>62</xdr:col>
      <xdr:colOff>140970</xdr:colOff>
      <xdr:row>70</xdr:row>
      <xdr:rowOff>35718</xdr:rowOff>
    </xdr:to>
    <xdr:sp macro="" textlink="">
      <xdr:nvSpPr>
        <xdr:cNvPr id="22" name="正方形/長方形 21">
          <a:extLst>
            <a:ext uri="{FF2B5EF4-FFF2-40B4-BE49-F238E27FC236}">
              <a16:creationId xmlns:a16="http://schemas.microsoft.com/office/drawing/2014/main" id="{36E05E87-CD3B-D842-836D-6E72E8446663}"/>
            </a:ext>
          </a:extLst>
        </xdr:cNvPr>
        <xdr:cNvSpPr/>
      </xdr:nvSpPr>
      <xdr:spPr>
        <a:xfrm>
          <a:off x="17133094" y="14811375"/>
          <a:ext cx="7677626" cy="145256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457887</xdr:colOff>
      <xdr:row>72</xdr:row>
      <xdr:rowOff>41010</xdr:rowOff>
    </xdr:from>
    <xdr:to>
      <xdr:col>58</xdr:col>
      <xdr:colOff>281940</xdr:colOff>
      <xdr:row>79</xdr:row>
      <xdr:rowOff>142874</xdr:rowOff>
    </xdr:to>
    <xdr:sp macro="" textlink="">
      <xdr:nvSpPr>
        <xdr:cNvPr id="23" name="吹き出し: 折線 22">
          <a:extLst>
            <a:ext uri="{FF2B5EF4-FFF2-40B4-BE49-F238E27FC236}">
              <a16:creationId xmlns:a16="http://schemas.microsoft.com/office/drawing/2014/main" id="{669A53C7-7A05-5576-7514-F224B3A39493}"/>
            </a:ext>
          </a:extLst>
        </xdr:cNvPr>
        <xdr:cNvSpPr/>
      </xdr:nvSpPr>
      <xdr:spPr>
        <a:xfrm>
          <a:off x="20793762" y="16828823"/>
          <a:ext cx="1681428" cy="1244864"/>
        </a:xfrm>
        <a:prstGeom prst="borderCallout2">
          <a:avLst>
            <a:gd name="adj1" fmla="val 18025"/>
            <a:gd name="adj2" fmla="val -588"/>
            <a:gd name="adj3" fmla="val 18750"/>
            <a:gd name="adj4" fmla="val -16667"/>
            <a:gd name="adj5" fmla="val -38138"/>
            <a:gd name="adj6" fmla="val -46707"/>
          </a:avLst>
        </a:prstGeom>
        <a:ln w="28575">
          <a:solidFill>
            <a:srgbClr val="FF0000"/>
          </a:solidFill>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zh-CN" altLang="en-US" sz="1400" b="1">
              <a:solidFill>
                <a:srgbClr val="FF0000"/>
              </a:solidFill>
              <a:latin typeface="Microsoft YaHei" panose="020B0503020204020204" pitchFamily="34" charset="-122"/>
              <a:ea typeface="Microsoft YaHei" panose="020B0503020204020204" pitchFamily="34" charset="-122"/>
            </a:rPr>
            <a:t>有明确成绩者请填写，考试地点以及准考证番号也请填写</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49</xdr:col>
      <xdr:colOff>200706</xdr:colOff>
      <xdr:row>0</xdr:row>
      <xdr:rowOff>0</xdr:rowOff>
    </xdr:from>
    <xdr:to>
      <xdr:col>143</xdr:col>
      <xdr:colOff>202552</xdr:colOff>
      <xdr:row>76</xdr:row>
      <xdr:rowOff>10204</xdr:rowOff>
    </xdr:to>
    <xdr:pic>
      <xdr:nvPicPr>
        <xdr:cNvPr id="3" name="図 2">
          <a:extLst>
            <a:ext uri="{FF2B5EF4-FFF2-40B4-BE49-F238E27FC236}">
              <a16:creationId xmlns:a16="http://schemas.microsoft.com/office/drawing/2014/main" id="{5EB45CB7-0B65-1AA9-2A73-5AE6052D8F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98" t="803" r="1851"/>
        <a:stretch/>
      </xdr:blipFill>
      <xdr:spPr>
        <a:xfrm>
          <a:off x="11957277" y="0"/>
          <a:ext cx="10629025" cy="17862775"/>
        </a:xfrm>
        <a:prstGeom prst="rect">
          <a:avLst/>
        </a:prstGeom>
      </xdr:spPr>
    </xdr:pic>
    <xdr:clientData/>
  </xdr:twoCellAnchor>
  <xdr:twoCellAnchor>
    <xdr:from>
      <xdr:col>98</xdr:col>
      <xdr:colOff>78287</xdr:colOff>
      <xdr:row>0</xdr:row>
      <xdr:rowOff>65240</xdr:rowOff>
    </xdr:from>
    <xdr:to>
      <xdr:col>102</xdr:col>
      <xdr:colOff>169623</xdr:colOff>
      <xdr:row>2</xdr:row>
      <xdr:rowOff>104384</xdr:rowOff>
    </xdr:to>
    <xdr:sp macro="" textlink="">
      <xdr:nvSpPr>
        <xdr:cNvPr id="5" name="テキスト ボックス 4">
          <a:extLst>
            <a:ext uri="{FF2B5EF4-FFF2-40B4-BE49-F238E27FC236}">
              <a16:creationId xmlns:a16="http://schemas.microsoft.com/office/drawing/2014/main" id="{B6CD8AF6-F6B2-1A3A-4E78-497E5055F212}"/>
            </a:ext>
          </a:extLst>
        </xdr:cNvPr>
        <xdr:cNvSpPr txBox="1"/>
      </xdr:nvSpPr>
      <xdr:spPr>
        <a:xfrm>
          <a:off x="11560479" y="65240"/>
          <a:ext cx="1030788" cy="40448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lstStyle/>
        <a:p>
          <a:r>
            <a:rPr kumimoji="1" lang="zh-CN" altLang="en-US" sz="1600" b="1">
              <a:solidFill>
                <a:srgbClr val="FF0000"/>
              </a:solidFill>
              <a:latin typeface="Microsoft YaHei" panose="020B0503020204020204" pitchFamily="34" charset="-122"/>
              <a:ea typeface="Microsoft YaHei" panose="020B0503020204020204" pitchFamily="34" charset="-122"/>
            </a:rPr>
            <a:t>填写范例</a:t>
          </a:r>
          <a:endParaRPr kumimoji="1" lang="ja-JP" altLang="en-US" sz="1600" b="1">
            <a:solidFill>
              <a:srgbClr val="FF0000"/>
            </a:solidFill>
            <a:latin typeface="Microsoft YaHei" panose="020B0503020204020204" pitchFamily="34" charset="-122"/>
            <a:ea typeface="Microsoft YaHei" panose="020B0503020204020204" pitchFamily="34" charset="-122"/>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7387167" y="593936"/>
          <a:ext cx="1605703" cy="2183130"/>
          <a:chOff x="631" y="79"/>
          <a:chExt cx="125" cy="168"/>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写　真</a:t>
            </a:r>
          </a:p>
          <a:p>
            <a:pPr algn="ctr" rtl="0">
              <a:lnSpc>
                <a:spcPts val="13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Photo</a:t>
            </a:r>
          </a:p>
          <a:p>
            <a:pPr algn="ctr" rtl="0">
              <a:lnSpc>
                <a:spcPts val="13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40mm×30mm</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30</xdr:col>
      <xdr:colOff>228601</xdr:colOff>
      <xdr:row>55</xdr:row>
      <xdr:rowOff>47625</xdr:rowOff>
    </xdr:from>
    <xdr:to>
      <xdr:col>32</xdr:col>
      <xdr:colOff>9525</xdr:colOff>
      <xdr:row>58</xdr:row>
      <xdr:rowOff>28575</xdr:rowOff>
    </xdr:to>
    <xdr:sp macro="" textlink="">
      <xdr:nvSpPr>
        <xdr:cNvPr id="2" name="楕円 1">
          <a:extLst>
            <a:ext uri="{FF2B5EF4-FFF2-40B4-BE49-F238E27FC236}">
              <a16:creationId xmlns:a16="http://schemas.microsoft.com/office/drawing/2014/main" id="{95CEA9AB-5EA5-4F44-8D6E-437B87AE9BF1}"/>
            </a:ext>
          </a:extLst>
        </xdr:cNvPr>
        <xdr:cNvSpPr/>
      </xdr:nvSpPr>
      <xdr:spPr>
        <a:xfrm>
          <a:off x="7372351" y="7677150"/>
          <a:ext cx="257174" cy="40005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23</xdr:col>
      <xdr:colOff>52387</xdr:colOff>
      <xdr:row>6</xdr:row>
      <xdr:rowOff>138112</xdr:rowOff>
    </xdr:from>
    <xdr:ext cx="228600" cy="247650"/>
    <xdr:pic>
      <xdr:nvPicPr>
        <xdr:cNvPr id="2" name="図 1">
          <a:extLst>
            <a:ext uri="{FF2B5EF4-FFF2-40B4-BE49-F238E27FC236}">
              <a16:creationId xmlns:a16="http://schemas.microsoft.com/office/drawing/2014/main" id="{9678D03A-57EE-4D7C-AB69-9848C0A01877}"/>
            </a:ext>
          </a:extLst>
        </xdr:cNvPr>
        <xdr:cNvPicPr>
          <a:picLocks noChangeAspect="1"/>
        </xdr:cNvPicPr>
      </xdr:nvPicPr>
      <xdr:blipFill>
        <a:blip xmlns:r="http://schemas.openxmlformats.org/officeDocument/2006/relationships" r:embed="rId1"/>
        <a:stretch>
          <a:fillRect/>
        </a:stretch>
      </xdr:blipFill>
      <xdr:spPr>
        <a:xfrm>
          <a:off x="3781425" y="1381125"/>
          <a:ext cx="228600" cy="247650"/>
        </a:xfrm>
        <a:prstGeom prst="rect">
          <a:avLst/>
        </a:prstGeom>
      </xdr:spPr>
    </xdr:pic>
    <xdr:clientData/>
  </xdr:oneCellAnchor>
  <xdr:oneCellAnchor>
    <xdr:from>
      <xdr:col>23</xdr:col>
      <xdr:colOff>66675</xdr:colOff>
      <xdr:row>10</xdr:row>
      <xdr:rowOff>142875</xdr:rowOff>
    </xdr:from>
    <xdr:ext cx="209550" cy="247650"/>
    <xdr:pic>
      <xdr:nvPicPr>
        <xdr:cNvPr id="3" name="図 2">
          <a:extLst>
            <a:ext uri="{FF2B5EF4-FFF2-40B4-BE49-F238E27FC236}">
              <a16:creationId xmlns:a16="http://schemas.microsoft.com/office/drawing/2014/main" id="{B2BC5545-6A0F-4571-BD57-CA1984388B8F}"/>
            </a:ext>
          </a:extLst>
        </xdr:cNvPr>
        <xdr:cNvPicPr>
          <a:picLocks noChangeAspect="1"/>
        </xdr:cNvPicPr>
      </xdr:nvPicPr>
      <xdr:blipFill>
        <a:blip xmlns:r="http://schemas.openxmlformats.org/officeDocument/2006/relationships" r:embed="rId1"/>
        <a:stretch>
          <a:fillRect/>
        </a:stretch>
      </xdr:blipFill>
      <xdr:spPr>
        <a:xfrm>
          <a:off x="3795713" y="2738438"/>
          <a:ext cx="209550" cy="247650"/>
        </a:xfrm>
        <a:prstGeom prst="rect">
          <a:avLst/>
        </a:prstGeom>
      </xdr:spPr>
    </xdr:pic>
    <xdr:clientData/>
  </xdr:oneCellAnchor>
  <xdr:oneCellAnchor>
    <xdr:from>
      <xdr:col>23</xdr:col>
      <xdr:colOff>67775</xdr:colOff>
      <xdr:row>8</xdr:row>
      <xdr:rowOff>259007</xdr:rowOff>
    </xdr:from>
    <xdr:ext cx="209550" cy="247650"/>
    <xdr:pic>
      <xdr:nvPicPr>
        <xdr:cNvPr id="4" name="図 3">
          <a:extLst>
            <a:ext uri="{FF2B5EF4-FFF2-40B4-BE49-F238E27FC236}">
              <a16:creationId xmlns:a16="http://schemas.microsoft.com/office/drawing/2014/main" id="{F9A09402-C17C-449A-9D2F-0DB40E45DC0D}"/>
            </a:ext>
          </a:extLst>
        </xdr:cNvPr>
        <xdr:cNvPicPr>
          <a:picLocks noChangeAspect="1"/>
        </xdr:cNvPicPr>
      </xdr:nvPicPr>
      <xdr:blipFill>
        <a:blip xmlns:r="http://schemas.openxmlformats.org/officeDocument/2006/relationships" r:embed="rId1"/>
        <a:stretch>
          <a:fillRect/>
        </a:stretch>
      </xdr:blipFill>
      <xdr:spPr>
        <a:xfrm>
          <a:off x="3825021" y="2064361"/>
          <a:ext cx="209550" cy="247650"/>
        </a:xfrm>
        <a:prstGeom prst="rect">
          <a:avLst/>
        </a:prstGeom>
      </xdr:spPr>
    </xdr:pic>
    <xdr:clientData/>
  </xdr:oneCellAnchor>
  <xdr:oneCellAnchor>
    <xdr:from>
      <xdr:col>23</xdr:col>
      <xdr:colOff>79498</xdr:colOff>
      <xdr:row>12</xdr:row>
      <xdr:rowOff>282454</xdr:rowOff>
    </xdr:from>
    <xdr:ext cx="209550" cy="247650"/>
    <xdr:pic>
      <xdr:nvPicPr>
        <xdr:cNvPr id="5" name="図 4">
          <a:extLst>
            <a:ext uri="{FF2B5EF4-FFF2-40B4-BE49-F238E27FC236}">
              <a16:creationId xmlns:a16="http://schemas.microsoft.com/office/drawing/2014/main" id="{80DE0ED6-1C52-40B3-A54E-F03CF63D257B}"/>
            </a:ext>
          </a:extLst>
        </xdr:cNvPr>
        <xdr:cNvPicPr>
          <a:picLocks noChangeAspect="1"/>
        </xdr:cNvPicPr>
      </xdr:nvPicPr>
      <xdr:blipFill>
        <a:blip xmlns:r="http://schemas.openxmlformats.org/officeDocument/2006/relationships" r:embed="rId1"/>
        <a:stretch>
          <a:fillRect/>
        </a:stretch>
      </xdr:blipFill>
      <xdr:spPr>
        <a:xfrm>
          <a:off x="3836744" y="3447685"/>
          <a:ext cx="209550" cy="247650"/>
        </a:xfrm>
        <a:prstGeom prst="rect">
          <a:avLst/>
        </a:prstGeom>
      </xdr:spPr>
    </xdr:pic>
    <xdr:clientData/>
  </xdr:oneCellAnchor>
  <xdr:oneCellAnchor>
    <xdr:from>
      <xdr:col>25</xdr:col>
      <xdr:colOff>73636</xdr:colOff>
      <xdr:row>14</xdr:row>
      <xdr:rowOff>276593</xdr:rowOff>
    </xdr:from>
    <xdr:ext cx="209550" cy="247650"/>
    <xdr:pic>
      <xdr:nvPicPr>
        <xdr:cNvPr id="6" name="図 5">
          <a:extLst>
            <a:ext uri="{FF2B5EF4-FFF2-40B4-BE49-F238E27FC236}">
              <a16:creationId xmlns:a16="http://schemas.microsoft.com/office/drawing/2014/main" id="{D1F29913-16AC-41C3-8F43-56E8A57A89BF}"/>
            </a:ext>
          </a:extLst>
        </xdr:cNvPr>
        <xdr:cNvPicPr>
          <a:picLocks noChangeAspect="1"/>
        </xdr:cNvPicPr>
      </xdr:nvPicPr>
      <xdr:blipFill>
        <a:blip xmlns:r="http://schemas.openxmlformats.org/officeDocument/2006/relationships" r:embed="rId1"/>
        <a:stretch>
          <a:fillRect/>
        </a:stretch>
      </xdr:blipFill>
      <xdr:spPr>
        <a:xfrm>
          <a:off x="4170851" y="4250716"/>
          <a:ext cx="209550" cy="247650"/>
        </a:xfrm>
        <a:prstGeom prst="rect">
          <a:avLst/>
        </a:prstGeom>
      </xdr:spPr>
    </xdr:pic>
    <xdr:clientData/>
  </xdr:oneCellAnchor>
  <xdr:oneCellAnchor>
    <xdr:from>
      <xdr:col>25</xdr:col>
      <xdr:colOff>50190</xdr:colOff>
      <xdr:row>16</xdr:row>
      <xdr:rowOff>264869</xdr:rowOff>
    </xdr:from>
    <xdr:ext cx="209550" cy="247650"/>
    <xdr:pic>
      <xdr:nvPicPr>
        <xdr:cNvPr id="7" name="図 6">
          <a:extLst>
            <a:ext uri="{FF2B5EF4-FFF2-40B4-BE49-F238E27FC236}">
              <a16:creationId xmlns:a16="http://schemas.microsoft.com/office/drawing/2014/main" id="{11F26E17-88DE-46C7-8232-2D870A5BC7DD}"/>
            </a:ext>
          </a:extLst>
        </xdr:cNvPr>
        <xdr:cNvPicPr>
          <a:picLocks noChangeAspect="1"/>
        </xdr:cNvPicPr>
      </xdr:nvPicPr>
      <xdr:blipFill>
        <a:blip xmlns:r="http://schemas.openxmlformats.org/officeDocument/2006/relationships" r:embed="rId1"/>
        <a:stretch>
          <a:fillRect/>
        </a:stretch>
      </xdr:blipFill>
      <xdr:spPr>
        <a:xfrm>
          <a:off x="4147405" y="5047884"/>
          <a:ext cx="209550" cy="2476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2">
      <a:majorFont>
        <a:latin typeface="Calibri"/>
        <a:ea typeface="ＭＳ ゴシック"/>
        <a:cs typeface=""/>
      </a:majorFont>
      <a:minorFont>
        <a:latin typeface="Calibri"/>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GL3"/>
  <sheetViews>
    <sheetView topLeftCell="BG1" zoomScale="80" zoomScaleNormal="80" zoomScalePageLayoutView="90" workbookViewId="0">
      <selection activeCell="CJ2" sqref="CJ2"/>
    </sheetView>
  </sheetViews>
  <sheetFormatPr defaultColWidth="9" defaultRowHeight="14.4"/>
  <cols>
    <col min="1" max="1" width="12.21875" style="401" customWidth="1"/>
    <col min="2" max="2" width="11.6640625" style="402" customWidth="1"/>
    <col min="3" max="4" width="12.109375" style="401" customWidth="1"/>
    <col min="5" max="5" width="12.109375" style="403" customWidth="1"/>
    <col min="6" max="6" width="10.21875" style="404" customWidth="1"/>
    <col min="7" max="7" width="12.88671875" style="401" customWidth="1"/>
    <col min="8" max="8" width="13.44140625" style="401" customWidth="1"/>
    <col min="9" max="9" width="14.6640625" style="402" bestFit="1" customWidth="1"/>
    <col min="10" max="10" width="10.21875" style="405" customWidth="1"/>
    <col min="11" max="11" width="10.21875" style="401" customWidth="1"/>
    <col min="12" max="12" width="10.21875" style="405" customWidth="1"/>
    <col min="13" max="14" width="10.21875" style="401" customWidth="1"/>
    <col min="15" max="15" width="10.21875" style="405" customWidth="1"/>
    <col min="16" max="16" width="10.21875" style="402" customWidth="1"/>
    <col min="17" max="17" width="10.21875" style="405" customWidth="1"/>
    <col min="18" max="21" width="10.21875" style="401" customWidth="1"/>
    <col min="22" max="22" width="6.88671875" style="405" customWidth="1"/>
    <col min="23" max="23" width="10.21875" style="401" customWidth="1"/>
    <col min="24" max="24" width="18.21875" style="402" bestFit="1" customWidth="1"/>
    <col min="25" max="25" width="11.44140625" style="401" customWidth="1"/>
    <col min="26" max="27" width="10.21875" style="401" customWidth="1"/>
    <col min="28" max="30" width="10.21875" style="405" customWidth="1"/>
    <col min="31" max="31" width="15.77734375" style="401" bestFit="1" customWidth="1"/>
    <col min="32" max="32" width="27" style="401" bestFit="1" customWidth="1"/>
    <col min="33" max="33" width="22" style="433" bestFit="1" customWidth="1"/>
    <col min="34" max="36" width="15.21875" style="433" customWidth="1"/>
    <col min="37" max="38" width="10.21875" style="401" customWidth="1"/>
    <col min="39" max="39" width="10.21875" style="402" customWidth="1"/>
    <col min="40" max="40" width="9.6640625" style="406" customWidth="1"/>
    <col min="41" max="42" width="10.21875" style="405" customWidth="1"/>
    <col min="43" max="43" width="10.21875" style="401" customWidth="1"/>
    <col min="44" max="45" width="10.21875" style="402" customWidth="1"/>
    <col min="46" max="49" width="10.21875" style="406" customWidth="1"/>
    <col min="50" max="50" width="10.21875" style="401" customWidth="1"/>
    <col min="51" max="51" width="9" style="401"/>
    <col min="52" max="86" width="10" style="401" customWidth="1"/>
    <col min="87" max="87" width="23.21875" style="401" bestFit="1" customWidth="1"/>
    <col min="88" max="88" width="24" style="433" customWidth="1"/>
    <col min="89" max="91" width="14.88671875" style="433" customWidth="1"/>
    <col min="92" max="92" width="23.21875" style="401" bestFit="1" customWidth="1"/>
    <col min="93" max="93" width="30.77734375" style="401" bestFit="1" customWidth="1"/>
    <col min="94" max="94" width="38.21875" style="401" bestFit="1" customWidth="1"/>
    <col min="95" max="95" width="34.88671875" style="433" bestFit="1" customWidth="1"/>
    <col min="96" max="97" width="35.77734375" style="401" bestFit="1" customWidth="1"/>
    <col min="98" max="98" width="34.88671875" style="433" bestFit="1" customWidth="1"/>
    <col min="99" max="99" width="34.88671875" style="433" customWidth="1"/>
    <col min="100" max="100" width="38.21875" style="401" bestFit="1" customWidth="1"/>
    <col min="101" max="101" width="32.6640625" style="433" customWidth="1"/>
    <col min="102" max="103" width="35.77734375" style="401" bestFit="1" customWidth="1"/>
    <col min="104" max="104" width="34.88671875" style="433" bestFit="1" customWidth="1"/>
    <col min="105" max="105" width="34.88671875" style="433" customWidth="1"/>
    <col min="106" max="106" width="32" style="401" bestFit="1" customWidth="1"/>
    <col min="107" max="119" width="10" style="401" customWidth="1"/>
    <col min="120" max="121" width="9" style="401"/>
    <col min="122" max="122" width="9.44140625" style="401" customWidth="1"/>
    <col min="123" max="128" width="10.33203125" style="401" customWidth="1"/>
    <col min="129" max="156" width="13" style="401" customWidth="1"/>
    <col min="157" max="159" width="16.109375" style="401" customWidth="1"/>
    <col min="160" max="161" width="12.77734375" style="401" customWidth="1"/>
    <col min="162" max="162" width="45.77734375" style="401" bestFit="1" customWidth="1"/>
    <col min="163" max="164" width="58.21875" style="401" bestFit="1" customWidth="1"/>
    <col min="165" max="165" width="43.21875" style="401" bestFit="1" customWidth="1"/>
    <col min="166" max="166" width="56.88671875" style="401" bestFit="1" customWidth="1"/>
    <col min="167" max="180" width="12.77734375" style="401" customWidth="1"/>
    <col min="181" max="193" width="9" style="401"/>
    <col min="194" max="194" width="37" style="401" bestFit="1" customWidth="1"/>
    <col min="195" max="16384" width="9" style="401"/>
  </cols>
  <sheetData>
    <row r="1" spans="1:194" s="399" customFormat="1">
      <c r="A1" s="407" t="s">
        <v>0</v>
      </c>
      <c r="B1" s="408" t="s">
        <v>1</v>
      </c>
      <c r="C1" s="407" t="s">
        <v>2</v>
      </c>
      <c r="D1" s="407" t="s">
        <v>3</v>
      </c>
      <c r="E1" s="409" t="s">
        <v>1089</v>
      </c>
      <c r="F1" s="410" t="s">
        <v>4</v>
      </c>
      <c r="G1" s="411" t="s">
        <v>5</v>
      </c>
      <c r="H1" s="408" t="s">
        <v>6</v>
      </c>
      <c r="I1" s="408" t="s">
        <v>7</v>
      </c>
      <c r="J1" s="415" t="s">
        <v>8</v>
      </c>
      <c r="K1" s="411" t="s">
        <v>9</v>
      </c>
      <c r="L1" s="415" t="s">
        <v>10</v>
      </c>
      <c r="M1" s="411" t="s">
        <v>11</v>
      </c>
      <c r="N1" s="411" t="s">
        <v>12</v>
      </c>
      <c r="O1" s="415" t="s">
        <v>13</v>
      </c>
      <c r="P1" s="408" t="s">
        <v>14</v>
      </c>
      <c r="Q1" s="415" t="s">
        <v>15</v>
      </c>
      <c r="R1" s="411" t="s">
        <v>16</v>
      </c>
      <c r="S1" s="411" t="s">
        <v>17</v>
      </c>
      <c r="T1" s="411" t="s">
        <v>18</v>
      </c>
      <c r="U1" s="411" t="s">
        <v>19</v>
      </c>
      <c r="V1" s="415" t="s">
        <v>20</v>
      </c>
      <c r="W1" s="411" t="s">
        <v>21</v>
      </c>
      <c r="X1" s="408" t="s">
        <v>22</v>
      </c>
      <c r="Y1" s="411" t="s">
        <v>23</v>
      </c>
      <c r="Z1" s="411" t="s">
        <v>24</v>
      </c>
      <c r="AA1" s="411" t="s">
        <v>25</v>
      </c>
      <c r="AB1" s="415" t="s">
        <v>26</v>
      </c>
      <c r="AC1" s="415" t="s">
        <v>27</v>
      </c>
      <c r="AD1" s="415" t="s">
        <v>28</v>
      </c>
      <c r="AE1" s="411" t="s">
        <v>29</v>
      </c>
      <c r="AF1" s="432" t="s">
        <v>1099</v>
      </c>
      <c r="AG1" s="432" t="s">
        <v>1067</v>
      </c>
      <c r="AH1" s="432" t="s">
        <v>1094</v>
      </c>
      <c r="AI1" s="432" t="s">
        <v>1095</v>
      </c>
      <c r="AJ1" s="432" t="s">
        <v>1100</v>
      </c>
      <c r="AK1" s="411" t="s">
        <v>30</v>
      </c>
      <c r="AL1" s="411" t="s">
        <v>31</v>
      </c>
      <c r="AM1" s="408" t="s">
        <v>32</v>
      </c>
      <c r="AN1" s="418" t="s">
        <v>33</v>
      </c>
      <c r="AO1" s="415" t="s">
        <v>34</v>
      </c>
      <c r="AP1" s="415" t="s">
        <v>35</v>
      </c>
      <c r="AQ1" s="411" t="s">
        <v>36</v>
      </c>
      <c r="AR1" s="408" t="s">
        <v>37</v>
      </c>
      <c r="AS1" s="408" t="s">
        <v>38</v>
      </c>
      <c r="AT1" s="418" t="s">
        <v>39</v>
      </c>
      <c r="AU1" s="418" t="s">
        <v>40</v>
      </c>
      <c r="AV1" s="418" t="s">
        <v>41</v>
      </c>
      <c r="AW1" s="418" t="s">
        <v>42</v>
      </c>
      <c r="AX1" s="411" t="s">
        <v>43</v>
      </c>
      <c r="AY1" s="411" t="s">
        <v>44</v>
      </c>
      <c r="AZ1" s="418" t="s">
        <v>45</v>
      </c>
      <c r="BA1" s="418" t="s">
        <v>46</v>
      </c>
      <c r="BB1" s="418" t="s">
        <v>47</v>
      </c>
      <c r="BC1" s="418" t="s">
        <v>48</v>
      </c>
      <c r="BD1" s="418" t="s">
        <v>49</v>
      </c>
      <c r="BE1" s="418" t="s">
        <v>50</v>
      </c>
      <c r="BF1" s="418" t="s">
        <v>51</v>
      </c>
      <c r="BG1" s="418" t="s">
        <v>52</v>
      </c>
      <c r="BH1" s="418" t="s">
        <v>53</v>
      </c>
      <c r="BI1" s="418" t="s">
        <v>54</v>
      </c>
      <c r="BJ1" s="418" t="s">
        <v>55</v>
      </c>
      <c r="BK1" s="418" t="s">
        <v>56</v>
      </c>
      <c r="BL1" s="418" t="s">
        <v>57</v>
      </c>
      <c r="BM1" s="411" t="s">
        <v>58</v>
      </c>
      <c r="BN1" s="411" t="s">
        <v>59</v>
      </c>
      <c r="BO1" s="408" t="s">
        <v>60</v>
      </c>
      <c r="BP1" s="417" t="s">
        <v>61</v>
      </c>
      <c r="BQ1" s="411" t="s">
        <v>62</v>
      </c>
      <c r="BR1" s="411" t="s">
        <v>63</v>
      </c>
      <c r="BS1" s="411" t="s">
        <v>64</v>
      </c>
      <c r="BT1" s="411" t="s">
        <v>65</v>
      </c>
      <c r="BU1" s="411" t="s">
        <v>66</v>
      </c>
      <c r="BV1" s="411" t="s">
        <v>67</v>
      </c>
      <c r="BW1" s="411" t="s">
        <v>68</v>
      </c>
      <c r="BX1" s="411" t="s">
        <v>69</v>
      </c>
      <c r="BY1" s="411" t="s">
        <v>70</v>
      </c>
      <c r="BZ1" s="411" t="s">
        <v>71</v>
      </c>
      <c r="CA1" s="411" t="s">
        <v>72</v>
      </c>
      <c r="CB1" s="411" t="s">
        <v>73</v>
      </c>
      <c r="CC1" s="411" t="s">
        <v>74</v>
      </c>
      <c r="CD1" s="411" t="s">
        <v>75</v>
      </c>
      <c r="CE1" s="411" t="s">
        <v>76</v>
      </c>
      <c r="CF1" s="411" t="s">
        <v>77</v>
      </c>
      <c r="CG1" s="411" t="s">
        <v>78</v>
      </c>
      <c r="CH1" s="411" t="s">
        <v>79</v>
      </c>
      <c r="CI1" s="411" t="s">
        <v>80</v>
      </c>
      <c r="CJ1" s="432" t="s">
        <v>1110</v>
      </c>
      <c r="CK1" s="432" t="s">
        <v>1111</v>
      </c>
      <c r="CL1" s="432" t="s">
        <v>1112</v>
      </c>
      <c r="CM1" s="432" t="s">
        <v>1113</v>
      </c>
      <c r="CN1" s="411" t="s">
        <v>81</v>
      </c>
      <c r="CO1" s="411" t="s">
        <v>82</v>
      </c>
      <c r="CP1" s="411" t="s">
        <v>83</v>
      </c>
      <c r="CQ1" s="432" t="s">
        <v>1122</v>
      </c>
      <c r="CR1" s="408" t="s">
        <v>84</v>
      </c>
      <c r="CS1" s="408" t="s">
        <v>85</v>
      </c>
      <c r="CT1" s="432" t="s">
        <v>1114</v>
      </c>
      <c r="CU1" s="432" t="s">
        <v>1115</v>
      </c>
      <c r="CV1" s="411" t="s">
        <v>86</v>
      </c>
      <c r="CW1" s="432" t="s">
        <v>1123</v>
      </c>
      <c r="CX1" s="408" t="s">
        <v>87</v>
      </c>
      <c r="CY1" s="408" t="s">
        <v>88</v>
      </c>
      <c r="CZ1" s="432" t="s">
        <v>1116</v>
      </c>
      <c r="DA1" s="432" t="s">
        <v>1117</v>
      </c>
      <c r="DB1" s="411" t="s">
        <v>89</v>
      </c>
      <c r="DC1" s="399" t="s">
        <v>90</v>
      </c>
      <c r="DD1" s="399" t="s">
        <v>91</v>
      </c>
      <c r="DE1" s="399" t="s">
        <v>92</v>
      </c>
      <c r="DF1" s="399" t="s">
        <v>93</v>
      </c>
      <c r="DG1" s="399" t="s">
        <v>94</v>
      </c>
      <c r="DH1" s="399" t="s">
        <v>95</v>
      </c>
      <c r="DI1" s="399" t="s">
        <v>96</v>
      </c>
      <c r="DJ1" s="399" t="s">
        <v>97</v>
      </c>
      <c r="DK1" s="399" t="s">
        <v>98</v>
      </c>
      <c r="DL1" s="399" t="s">
        <v>99</v>
      </c>
      <c r="DM1" s="399" t="s">
        <v>100</v>
      </c>
      <c r="DN1" s="399" t="s">
        <v>101</v>
      </c>
      <c r="DO1" s="399" t="s">
        <v>102</v>
      </c>
      <c r="DP1" s="399" t="s">
        <v>103</v>
      </c>
      <c r="DQ1" s="399" t="s">
        <v>104</v>
      </c>
      <c r="DR1" s="399" t="s">
        <v>105</v>
      </c>
      <c r="DS1" s="405" t="s">
        <v>106</v>
      </c>
      <c r="DT1" s="421" t="s">
        <v>107</v>
      </c>
      <c r="DU1" s="421" t="s">
        <v>108</v>
      </c>
      <c r="DV1" s="405" t="s">
        <v>109</v>
      </c>
      <c r="DW1" s="405" t="s">
        <v>1118</v>
      </c>
      <c r="DX1" s="405" t="s">
        <v>110</v>
      </c>
      <c r="DY1" s="421" t="s">
        <v>111</v>
      </c>
      <c r="DZ1" s="421" t="s">
        <v>112</v>
      </c>
      <c r="EA1" s="421" t="s">
        <v>113</v>
      </c>
      <c r="EB1" s="421" t="s">
        <v>114</v>
      </c>
      <c r="EC1" s="405" t="s">
        <v>115</v>
      </c>
      <c r="ED1" s="421" t="s">
        <v>116</v>
      </c>
      <c r="EE1" s="421" t="s">
        <v>117</v>
      </c>
      <c r="EF1" s="421" t="s">
        <v>118</v>
      </c>
      <c r="EG1" s="421" t="s">
        <v>119</v>
      </c>
      <c r="EH1" s="421" t="s">
        <v>120</v>
      </c>
      <c r="EI1" s="421" t="s">
        <v>121</v>
      </c>
      <c r="EJ1" s="405" t="s">
        <v>122</v>
      </c>
      <c r="EK1" s="421" t="s">
        <v>123</v>
      </c>
      <c r="EL1" s="421" t="s">
        <v>124</v>
      </c>
      <c r="EM1" s="421" t="s">
        <v>125</v>
      </c>
      <c r="EN1" s="421" t="s">
        <v>126</v>
      </c>
      <c r="EO1" s="421" t="s">
        <v>127</v>
      </c>
      <c r="EP1" s="421" t="s">
        <v>128</v>
      </c>
      <c r="EQ1" s="405" t="s">
        <v>129</v>
      </c>
      <c r="ER1" s="421" t="s">
        <v>130</v>
      </c>
      <c r="ES1" s="421" t="s">
        <v>131</v>
      </c>
      <c r="ET1" s="421" t="s">
        <v>132</v>
      </c>
      <c r="EU1" s="421" t="s">
        <v>133</v>
      </c>
      <c r="EV1" s="421" t="s">
        <v>134</v>
      </c>
      <c r="EW1" s="421" t="s">
        <v>135</v>
      </c>
      <c r="EX1" s="405" t="s">
        <v>136</v>
      </c>
      <c r="EY1" s="421" t="s">
        <v>137</v>
      </c>
      <c r="EZ1" s="421" t="s">
        <v>138</v>
      </c>
      <c r="FA1" s="421" t="s">
        <v>139</v>
      </c>
      <c r="FB1" s="421" t="s">
        <v>140</v>
      </c>
      <c r="FC1" s="421" t="s">
        <v>141</v>
      </c>
      <c r="FD1" s="421" t="s">
        <v>142</v>
      </c>
      <c r="FE1" s="421" t="s">
        <v>143</v>
      </c>
      <c r="FF1" s="424" t="s">
        <v>144</v>
      </c>
      <c r="FG1" s="424" t="s">
        <v>145</v>
      </c>
      <c r="FH1" s="424" t="s">
        <v>146</v>
      </c>
      <c r="FI1" s="447" t="s">
        <v>147</v>
      </c>
      <c r="FJ1" s="424" t="s">
        <v>148</v>
      </c>
      <c r="FK1" s="424" t="s">
        <v>149</v>
      </c>
      <c r="FL1" s="424" t="s">
        <v>150</v>
      </c>
      <c r="FM1" s="424" t="s">
        <v>151</v>
      </c>
      <c r="FN1" s="424" t="s">
        <v>152</v>
      </c>
      <c r="FO1" s="424" t="s">
        <v>153</v>
      </c>
      <c r="FP1" s="424" t="s">
        <v>154</v>
      </c>
      <c r="FQ1" s="424" t="s">
        <v>155</v>
      </c>
      <c r="FR1" s="424" t="s">
        <v>156</v>
      </c>
      <c r="FS1" s="424" t="s">
        <v>157</v>
      </c>
      <c r="FT1" s="424" t="s">
        <v>158</v>
      </c>
      <c r="FU1" s="424" t="s">
        <v>159</v>
      </c>
      <c r="FV1" s="424" t="s">
        <v>160</v>
      </c>
      <c r="FW1" s="424" t="s">
        <v>161</v>
      </c>
      <c r="FX1" s="424" t="s">
        <v>162</v>
      </c>
      <c r="FY1" s="406" t="s">
        <v>163</v>
      </c>
      <c r="FZ1" s="406" t="s">
        <v>164</v>
      </c>
      <c r="GA1" s="406" t="s">
        <v>165</v>
      </c>
      <c r="GB1" s="406" t="s">
        <v>166</v>
      </c>
      <c r="GC1" s="406" t="s">
        <v>167</v>
      </c>
      <c r="GD1" s="406" t="s">
        <v>168</v>
      </c>
      <c r="GE1" s="406" t="s">
        <v>169</v>
      </c>
      <c r="GF1" s="406" t="s">
        <v>170</v>
      </c>
      <c r="GG1" s="406" t="s">
        <v>171</v>
      </c>
      <c r="GH1" s="406" t="s">
        <v>172</v>
      </c>
      <c r="GI1" s="406" t="s">
        <v>173</v>
      </c>
      <c r="GJ1" s="406" t="s">
        <v>174</v>
      </c>
      <c r="GK1" s="406" t="s">
        <v>175</v>
      </c>
      <c r="GL1" s="424" t="s">
        <v>176</v>
      </c>
    </row>
    <row r="2" spans="1:194" s="400" customFormat="1" ht="17.399999999999999">
      <c r="B2" s="412">
        <f>入学願書!R28</f>
        <v>46296</v>
      </c>
      <c r="C2" s="400">
        <f>入学願書!Q9</f>
        <v>0</v>
      </c>
      <c r="D2" s="400" t="str">
        <f>IF(入学願書!G9="",入学願書!Q7&amp;"("&amp;入学願書!Q9&amp;")",入学願書!Q7&amp;"("&amp;入学願書!G9&amp;")")</f>
        <v>()</v>
      </c>
      <c r="E2" s="413">
        <v>765</v>
      </c>
      <c r="F2" s="414" t="s">
        <v>177</v>
      </c>
      <c r="G2" s="412">
        <f ca="1">TODAY()</f>
        <v>46216</v>
      </c>
      <c r="H2" s="400" t="s">
        <v>178</v>
      </c>
      <c r="I2" s="412" cm="1">
        <f t="array" ref="I2">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46843</v>
      </c>
      <c r="J2" s="400" t="str" cm="1">
        <f t="array" ref="J2">_xlfn.SWITCH(入学願書!G28,"1年3ケ月(1Year3Months)","進学1年3ヶ月コース","1年6ケ月(1Year6Months)","進学1年6ヶ月コース","1年9ケ月(1Year9Months)","進学1年9ヶ月コース","2年(2Years)","進学2年コース","1ヶ月短期(1Month)","短期1ヶ月コース","2ヶ月短期(2Months)","短期2ヶ月コース","3ケ月短期(3Months)","短期3ヶ月コース","")</f>
        <v>進学1年6ヶ月コース</v>
      </c>
      <c r="K2" s="400">
        <f>IF(入学願書!R28="","",YEAR(入学願書!R28))</f>
        <v>2026</v>
      </c>
      <c r="L2" s="400" t="str">
        <f>IF(入学願書!R28="","",DBCS(MONTH(入学願書!R28)&amp;"月期"))</f>
        <v>１０月期</v>
      </c>
      <c r="M2" s="400" t="str">
        <f>IF(入学願書!G9="","",入学願書!G9)</f>
        <v/>
      </c>
      <c r="N2" s="400" t="str">
        <f>IF(入学願書!Q7="","",入学願書!Q7)</f>
        <v/>
      </c>
      <c r="O2" s="400" t="str">
        <f>入学願書!G13</f>
        <v/>
      </c>
      <c r="P2" s="412" t="str">
        <f>IF(入学願書!G10="","",入学願書!G10)</f>
        <v/>
      </c>
      <c r="Q2" s="400" t="str">
        <f>履歴書!R26</f>
        <v/>
      </c>
      <c r="R2" s="400" t="str">
        <f>UPPER(TRIM(SUBSTITUTE(入学願書!Q12,"　"," ")))</f>
        <v/>
      </c>
      <c r="S2" s="400" t="str">
        <f>IF(入学願書!G16="",UPPER(TRIM(SUBSTITUTE(SUBSTITUTE(入学願書!G14,"　"," "),"　"," "))),"現住所:"&amp;UPPER(TRIM(SUBSTITUTE(SUBSTITUTE(入学願書!G14,"　"," "),"　"," ")))&amp;"(戸籍住所:"&amp;UPPER(TRIM(SUBSTITUTE(SUBSTITUTE(入学願書!G16,"　"," "),"　"," ")))&amp;")")</f>
        <v/>
      </c>
      <c r="T2" s="400" t="str">
        <f>IF(入学願書!AI14="","なし",入学願書!AI14)</f>
        <v>なし</v>
      </c>
      <c r="U2" s="400" t="str">
        <f>IF(入学願書!AI16="","なし",入学願書!AI16)</f>
        <v>なし</v>
      </c>
      <c r="V2" s="400" t="str">
        <f>履歴書!AA26</f>
        <v/>
      </c>
      <c r="W2" s="400" t="str">
        <f>IF(入学願書!AI10="学生(Student)","学生",
IF(入学願書!AI10="会社員(Employee)","会社員",
IF(入学願書!AI10="自営業(Self-Employed)","自営業",
IF(入学願書!AI10="経営者(Business Owner)","経営者",
IF(入学願書!AI10="留学準備中(Prepared for studying in Japan)","留学準備中","")))))</f>
        <v/>
      </c>
      <c r="X2" s="412">
        <f>入学願書!R28</f>
        <v>46296</v>
      </c>
      <c r="Y2" s="400" t="str">
        <f>入学願書!AA28</f>
        <v>成田国際空港</v>
      </c>
      <c r="Z2" s="400" t="str">
        <f>IF(入学願書!AJ28="","",入学願書!AJ28)</f>
        <v>1年6ケ月</v>
      </c>
      <c r="AA2" s="400">
        <f>入学願書!T71</f>
        <v>0</v>
      </c>
      <c r="AB2" s="416" t="s">
        <v>179</v>
      </c>
      <c r="AD2" s="419" t="s">
        <v>180</v>
      </c>
      <c r="AF2" s="400" t="s">
        <v>181</v>
      </c>
      <c r="AG2" s="434" t="str">
        <f>IF(入学願書!AB2="","",入学願書!AB2)</f>
        <v/>
      </c>
      <c r="AH2" s="434" t="str">
        <f>IF(入学願書!AB22="","",入学願書!AB22)</f>
        <v/>
      </c>
      <c r="AI2" s="434" t="str">
        <f>IF(入学願書!AK22="","",入学願書!AK22)</f>
        <v/>
      </c>
      <c r="AJ2" s="434" t="str">
        <f>IF(入学願書!AM26="有(Yes)", "不交付歴有", IF(入学願書!AA26="有(Yes)", "取り下げ歴有", ""))</f>
        <v/>
      </c>
      <c r="AK2" s="400" t="str">
        <f>IF(入学願書!AE12="","",入学願書!AE12)</f>
        <v/>
      </c>
      <c r="AL2" s="400" t="str">
        <f>IF(入学願書!G18="","",入学願書!G18)</f>
        <v/>
      </c>
      <c r="AM2" s="412" t="str">
        <f>IF(入学願書!Q18="","",入学願書!Q18)</f>
        <v/>
      </c>
      <c r="AN2" s="416" t="s">
        <v>178</v>
      </c>
      <c r="AO2" s="416" t="s">
        <v>182</v>
      </c>
      <c r="AP2" s="400" t="str">
        <f>IF(入学願書!AC18="有(Yes)","有","無")</f>
        <v>無</v>
      </c>
      <c r="AQ2" s="400" t="str">
        <f>IF(入学願書!AI18="","",入学願書!AI18)</f>
        <v/>
      </c>
      <c r="AR2" s="412" t="str">
        <f>IF(入学願書!G20="","",入学願書!G20)</f>
        <v/>
      </c>
      <c r="AS2" s="412" t="str">
        <f>IF(入学願書!Q20="","",入学願書!Q20)</f>
        <v/>
      </c>
      <c r="AT2" s="400" t="str">
        <f>IF(履歴書!AC108="□","","■")</f>
        <v/>
      </c>
      <c r="AU2" s="400" t="str">
        <f>IF(履歴書!D108="□","","■")</f>
        <v>■</v>
      </c>
      <c r="AV2" s="400" t="str">
        <f>IF(履歴書!Q108="□","","■")</f>
        <v/>
      </c>
      <c r="AW2" s="400" t="str">
        <f>IF(履歴書!AI108="□","","■")</f>
        <v/>
      </c>
      <c r="AX2" s="400" t="str">
        <f>IF(履歴書!R112="","",履歴書!R112)</f>
        <v/>
      </c>
      <c r="AY2" s="400">
        <f>履歴書!AH3</f>
        <v>0</v>
      </c>
      <c r="AZ2" s="400" t="str">
        <f>IF(OR(履歴書!Y7="卒業",履歴書!AF7&gt;入学願書!R28),"■","")</f>
        <v>■</v>
      </c>
      <c r="BA2" s="400" t="str">
        <f>IF(履歴書!Y7="在学中","■","")</f>
        <v/>
      </c>
      <c r="BB2" s="400" t="str">
        <f>IF(履歴書!Y7="休学中","■","")</f>
        <v/>
      </c>
      <c r="BC2" s="400" t="str">
        <f>IF(履歴書!Y7="中退","■","")</f>
        <v/>
      </c>
      <c r="BD2" s="400" t="str">
        <f>IF(履歴書!A7="大学院（博士）","■","")</f>
        <v/>
      </c>
      <c r="BE2" s="400" t="str">
        <f>IF(履歴書!A7="大学院（修士）","■","")</f>
        <v/>
      </c>
      <c r="BF2" s="400" t="str">
        <f>IF(履歴書!A7="大学","■","")</f>
        <v/>
      </c>
      <c r="BG2" s="400" t="str">
        <f>IF(履歴書!A7="短期大学","■","")</f>
        <v/>
      </c>
      <c r="BH2" s="400" t="str">
        <f>IF(履歴書!A7="専門学校","■","")</f>
        <v/>
      </c>
      <c r="BI2" s="400" t="str">
        <f>IF(履歴書!A7="高等学校","■","")</f>
        <v/>
      </c>
      <c r="BJ2" s="400" t="str">
        <f>IF(履歴書!A7="中学校","■","")</f>
        <v/>
      </c>
      <c r="BK2" s="400" t="str">
        <f>IF(履歴書!A7="小学校","■","")</f>
        <v/>
      </c>
      <c r="BL2" s="400" t="str">
        <f>IF(履歴書!A7="その他","■","")</f>
        <v/>
      </c>
      <c r="BM2" s="400" t="str">
        <f>IF(履歴書!F8="","",履歴書!F8)</f>
        <v/>
      </c>
      <c r="BN2" s="400" t="str">
        <f>IF(履歴書!K7="","",履歴書!K7)</f>
        <v/>
      </c>
      <c r="BO2" s="420" t="str">
        <f>履歴書!AF7</f>
        <v/>
      </c>
      <c r="BP2" s="400" t="str">
        <f>IF(履歴書!B7="","",履歴書!B7)</f>
        <v/>
      </c>
      <c r="BQ2" s="420" t="str">
        <f>IF(履歴書!A14="","",履歴書!A14)</f>
        <v/>
      </c>
      <c r="BR2" s="420" t="str">
        <f>IF(履歴書!E14="","",履歴書!E14)</f>
        <v/>
      </c>
      <c r="BS2" s="400" t="str">
        <f>IF(履歴書!I14="","",履歴書!I14)</f>
        <v/>
      </c>
      <c r="BT2" s="420" t="str">
        <f>IF(履歴書!A15="","",履歴書!A15)</f>
        <v/>
      </c>
      <c r="BU2" s="420" t="str">
        <f>IF(履歴書!E15="","",履歴書!E15)</f>
        <v/>
      </c>
      <c r="BV2" s="400" t="str">
        <f>IF(履歴書!I15="","",履歴書!I15)</f>
        <v/>
      </c>
      <c r="BW2" s="420" t="str">
        <f>IF(履歴書!A16="","",履歴書!A16)</f>
        <v/>
      </c>
      <c r="BX2" s="420" t="str">
        <f>IF(履歴書!E16="","",履歴書!E16)</f>
        <v/>
      </c>
      <c r="BY2" s="400" t="str">
        <f>IF(履歴書!I16="","",履歴書!I16)</f>
        <v/>
      </c>
      <c r="BZ2" s="420" t="str">
        <f>IF(履歴書!T14="","",履歴書!T14)</f>
        <v/>
      </c>
      <c r="CA2" s="420" t="str">
        <f>IF(履歴書!X14="","",履歴書!X14)</f>
        <v/>
      </c>
      <c r="CB2" s="400" t="str">
        <f>IF(履歴書!AB14="","",履歴書!AB14)</f>
        <v/>
      </c>
      <c r="CC2" s="420" t="str">
        <f>IF(履歴書!T15="","",履歴書!T15)</f>
        <v/>
      </c>
      <c r="CD2" s="420" t="str">
        <f>IF(履歴書!X15="","",履歴書!X15)</f>
        <v/>
      </c>
      <c r="CE2" s="400" t="str">
        <f>IF(履歴書!AB15="","",履歴書!AB15)</f>
        <v/>
      </c>
      <c r="CF2" s="420" t="str">
        <f>IF(履歴書!T16="","",履歴書!T16)</f>
        <v/>
      </c>
      <c r="CG2" s="420" t="str">
        <f>IF(履歴書!X16="","",履歴書!X16)</f>
        <v/>
      </c>
      <c r="CH2" s="400" t="str">
        <f>IF(履歴書!AB16="","",履歴書!AB16)</f>
        <v/>
      </c>
      <c r="CJ2" s="433"/>
      <c r="CK2" s="433" t="str">
        <f>IF(別紙!D24="","",別紙!H28)</f>
        <v/>
      </c>
      <c r="CL2" s="433" t="str">
        <f>IF(別紙!F13="","",別紙!F13&amp;" "&amp;別紙!Y13)</f>
        <v/>
      </c>
      <c r="CM2" s="433" t="str" cm="1">
        <f t="array" ref="CM2">IF(別紙!D59="","",別紙D59)</f>
        <v/>
      </c>
      <c r="CN2" s="400" t="str">
        <f>IF(履歴書!J67="","",履歴書!J67&amp;"("&amp;YEAR(履歴書!AB67)&amp;"/"&amp;MONTH(履歴書!AB67)&amp;")")</f>
        <v/>
      </c>
      <c r="CO2" s="400" t="str">
        <f>IF(履歴書!AK67="","",履歴書!AK67)</f>
        <v/>
      </c>
      <c r="CP2" s="400" t="str">
        <f>IF(履歴書!A60="","",履歴書!A60)</f>
        <v/>
      </c>
      <c r="CQ2" s="433" t="str">
        <f>IF(履歴書!W60="","",履歴書!W60)</f>
        <v/>
      </c>
      <c r="CR2" s="420" t="str">
        <f>IF(履歴書!O60="","",履歴書!O60)</f>
        <v/>
      </c>
      <c r="CS2" s="420" t="str">
        <f>IF(履歴書!T60="", "", IF(ISNUMBER(履歴書!T60), 履歴書!T60, ""))</f>
        <v/>
      </c>
      <c r="CT2" s="433" t="str">
        <f>IF(履歴書!T60="", "", IF(ISNUMBER(履歴書!T60), "", 履歴書!T60))</f>
        <v/>
      </c>
      <c r="CU2" s="433" t="str">
        <f>IF(履歴書!AE60="","",履歴書!AE60)</f>
        <v/>
      </c>
      <c r="CV2" s="400" t="str">
        <f>IF(履歴書!A63="","",履歴書!A63)</f>
        <v/>
      </c>
      <c r="CW2" s="433" t="str">
        <f>IF(履歴書!W63="","",履歴書!W63)</f>
        <v/>
      </c>
      <c r="CX2" s="420" t="str">
        <f>IF(履歴書!O63="","",履歴書!O63)</f>
        <v/>
      </c>
      <c r="CY2" s="420" t="str">
        <f>IF(履歴書!T63="", "", IF(ISNUMBER(履歴書!T63), 履歴書!T63, ""))</f>
        <v/>
      </c>
      <c r="CZ2" s="433" t="str">
        <f>IF(履歴書!T63="", "", IF(ISNUMBER(履歴書!T63), "", 履歴書!T63))</f>
        <v/>
      </c>
      <c r="DA2" s="433" t="str">
        <f>IF(履歴書!AE63="","",履歴書!AE63)</f>
        <v/>
      </c>
      <c r="DB2" s="400" t="str">
        <f>IF(履歴書!W60="","","(実学習時間:"&amp;履歴書!AE60+履歴書!AE63&amp;"時間)")</f>
        <v/>
      </c>
      <c r="DC2" s="400">
        <f>IFERROR(VLOOKUP("小学校",履歴書!$A$36:$AL$49,11,FALSE),"")</f>
        <v>0</v>
      </c>
      <c r="DD2" s="400">
        <f>IFERROR(VLOOKUP("中学校",履歴書!$A$36:$AL$49,11,FALSE),"")</f>
        <v>0</v>
      </c>
      <c r="DE2" s="400">
        <f>IFERROR(VLOOKUP("高等学校",履歴書!$A$36:$AL$49,11,FALSE),"")</f>
        <v>0</v>
      </c>
      <c r="DF2" s="400" t="str">
        <f>IFERROR(IFERROR(IFERROR(VLOOKUP("大学",履歴書!$A$36:$AL$49,11,FALSE),VLOOKUP("短期大学",履歴書!$A$36:$AL$49,11,FALSE)),VLOOKUP("専門学校",履歴書!$A$36:$AL$49,11,FALSE)),"")</f>
        <v/>
      </c>
      <c r="DG2" s="400" t="str">
        <f>IFERROR(VLOOKUP("その他",履歴書!$A$36:$AL$49,11,FALSE),"")</f>
        <v/>
      </c>
      <c r="DH2" s="412">
        <f>IFERROR(INDEX(履歴書!$A$36:$AL$49,MATCH("小学校",履歴書!$A$35:$A$49,0),25),"")</f>
        <v>0</v>
      </c>
      <c r="DI2" s="412">
        <f>IFERROR(INDEX(履歴書!$A$36:$AL$49,MATCH("小学校",履歴書!$A$35:$A$49,0),33),"")</f>
        <v>0</v>
      </c>
      <c r="DJ2" s="412">
        <f>IFERROR(INDEX(履歴書!$A$36:$AL$49,MATCH("中学校",履歴書!$A$35:$A$49,0),25),"")</f>
        <v>0</v>
      </c>
      <c r="DK2" s="412">
        <f>IFERROR(INDEX(履歴書!$A$36:$AL$49,MATCH("中学校",履歴書!$A$35:$A$49,0),33),"")</f>
        <v>0</v>
      </c>
      <c r="DL2" s="412">
        <f>IFERROR(INDEX(履歴書!$A$36:$AL$49,MATCH("高等学校",履歴書!$A$35:$A$49,0),25),"")</f>
        <v>0</v>
      </c>
      <c r="DM2" s="412">
        <f>IFERROR(INDEX(履歴書!$A$36:$AL$49,MATCH("高等学校",履歴書!$A$35:$A$49,0),33),"")</f>
        <v>0</v>
      </c>
      <c r="DN2" s="412" t="str">
        <f>IFERROR(IFERROR(IFERROR(INDEX(履歴書!$A$36:$AL$49,MATCH("専門学校",履歴書!$A$35:$A$49,0),25),INDEX(履歴書!$A$36:$AL$49,MATCH("短期大学",履歴書!$A$35:$A$49,0),25)),INDEX(履歴書!$A$36:$AL$49,MATCH("大学",履歴書!$A$35:$A$49,0),25)),"")</f>
        <v/>
      </c>
      <c r="DO2" s="412" t="str">
        <f>IFERROR(IFERROR(IFERROR(INDEX(履歴書!$A$36:$AL$49,MATCH("専門学校",履歴書!$A$35:$A$49,0),33),INDEX(履歴書!$A$36:$AL$49,MATCH("短期大学",履歴書!$A$35:$A$49,0),33)),INDEX(履歴書!$A$36:$AL$49,MATCH("大学",履歴書!$A$35:$A$49,0),33)),"")</f>
        <v/>
      </c>
      <c r="DP2" s="400" t="str">
        <f>IFERROR(VLOOKUP("その他",履歴書!$A$36:$AL$49,11,FALSE),"")</f>
        <v/>
      </c>
      <c r="DQ2" s="412" t="str">
        <f>IFERROR(INDEX(履歴書!$A$36:$AL$49,MATCH("その他",履歴書!$A$35:$A$49,0),25),"")</f>
        <v/>
      </c>
      <c r="DR2" s="412" t="str">
        <f>IFERROR(INDEX(履歴書!$A$36:$AL$49,MATCH("その他",履歴書!$A$35:$A$49,0),33),"")</f>
        <v/>
      </c>
      <c r="DS2" s="400" t="s">
        <v>180</v>
      </c>
      <c r="DT2" s="400">
        <v>1</v>
      </c>
      <c r="DU2" s="400">
        <v>3</v>
      </c>
      <c r="DV2" s="400" t="str">
        <f>IF(入学願書!N24="有(Yes)","有","無")</f>
        <v>無</v>
      </c>
      <c r="DW2" s="400" t="str">
        <f>IF(入学願書!N24="有(Yes)",入学願書!AA24,"")</f>
        <v/>
      </c>
      <c r="DX2" s="400" t="s">
        <v>182</v>
      </c>
      <c r="DY2" s="422" t="str">
        <f>IF(入学願書!$A$35="","",入学願書!$A$35)</f>
        <v/>
      </c>
      <c r="DZ2" s="422" t="str">
        <f>IF(入学願書!F34="","なし",
UPPER(TRIM(SUBSTITUTE(入学願書!F34,"　"," "))))</f>
        <v>なし</v>
      </c>
      <c r="EA2" s="423" t="str">
        <f>IF(入学願書!$O$34="","",入学願書!$O$34)</f>
        <v/>
      </c>
      <c r="EB2" s="422" t="str">
        <f>IF(入学願書!$S$35="","",入学願書!$S$35)</f>
        <v/>
      </c>
      <c r="EC2" s="422" t="str">
        <f>_xlfn.SWITCH(入学願書!$W$34,"有(Yes)","有","無(No)","無","")</f>
        <v/>
      </c>
      <c r="ED2" s="422" t="str">
        <f>IF(入学願書!$Z$34="","",入学願書!$Z$34)</f>
        <v/>
      </c>
      <c r="EE2" s="422" t="str">
        <f>IF(入学願書!$AI$34="","",入学願書!$AI$34)</f>
        <v/>
      </c>
      <c r="EF2" s="422" t="str">
        <f>IF(入学願書!$A$37="","",入学願書!$A$37)</f>
        <v/>
      </c>
      <c r="EG2" s="422" t="str">
        <f>IF(入学願書!F36="","",
UPPER(TRIM(SUBSTITUTE(入学願書!F36,"　"," "))))</f>
        <v/>
      </c>
      <c r="EH2" s="423" t="str">
        <f>IF(入学願書!$O$36="","",入学願書!$O$36)</f>
        <v/>
      </c>
      <c r="EI2" s="422" t="str">
        <f>IF(入学願書!$S$37="","",入学願書!$S$37)</f>
        <v/>
      </c>
      <c r="EJ2" s="422" t="str">
        <f>_xlfn.SWITCH(入学願書!$W$36,"有(Yes)","有","無(No)","無","")</f>
        <v/>
      </c>
      <c r="EK2" s="422" t="str">
        <f>IF(入学願書!$Z$36="","",入学願書!$Z$36)</f>
        <v/>
      </c>
      <c r="EL2" s="422" t="str">
        <f>IF(入学願書!$AI$36="","",入学願書!$AI$36)</f>
        <v/>
      </c>
      <c r="EM2" s="422" t="str">
        <f>IF(入学願書!$A$39="","",入学願書!$A$39)</f>
        <v/>
      </c>
      <c r="EN2" s="422" t="str">
        <f>IF(入学願書!F38="","",
UPPER(TRIM(SUBSTITUTE(入学願書!F38,"　"," "))))</f>
        <v/>
      </c>
      <c r="EO2" s="423" t="str">
        <f>IF(入学願書!$O$38="","",入学願書!$O$38)</f>
        <v/>
      </c>
      <c r="EP2" s="422" t="str">
        <f>IF(入学願書!$S$39="","",入学願書!$S$39)</f>
        <v/>
      </c>
      <c r="EQ2" s="422" t="str">
        <f>_xlfn.SWITCH(入学願書!$W$38,"有(Yes)","有","無(No)","無","")</f>
        <v/>
      </c>
      <c r="ER2" s="422" t="str">
        <f>IF(入学願書!$Z$38="","",入学願書!$Z$38)</f>
        <v xml:space="preserve"> </v>
      </c>
      <c r="ES2" s="422" t="str">
        <f>IF(入学願書!$AI$38="","",入学願書!$AI$38)</f>
        <v/>
      </c>
      <c r="ET2" s="422" t="str">
        <f>IF(入学願書!$A$41="","",入学願書!$A$41)</f>
        <v/>
      </c>
      <c r="EU2" s="422" t="str">
        <f>IF(入学願書!F40="","",
UPPER(TRIM(SUBSTITUTE(入学願書!F40,"　"," "))))</f>
        <v/>
      </c>
      <c r="EV2" s="422" t="str">
        <f>IF(入学願書!$O$40="","",入学願書!$O$40)</f>
        <v/>
      </c>
      <c r="EW2" s="422" t="str">
        <f>IF(入学願書!$S$41="","",入学願書!$S$41)</f>
        <v/>
      </c>
      <c r="EX2" s="422" t="str">
        <f>_xlfn.SWITCH(入学願書!$W$40,"有(Yes)","有","無(No)","無","")</f>
        <v/>
      </c>
      <c r="EY2" s="422" t="str">
        <f>IF(入学願書!$Z$40="","",入学願書!$Z$40)</f>
        <v xml:space="preserve"> </v>
      </c>
      <c r="EZ2" s="422" t="str">
        <f>IF(入学願書!$AI$40="","",入学願書!$AI$40)</f>
        <v/>
      </c>
      <c r="FA2" s="422" t="s">
        <v>183</v>
      </c>
      <c r="FB2" s="422" t="s">
        <v>184</v>
      </c>
      <c r="FC2" s="422" t="s">
        <v>185</v>
      </c>
      <c r="FD2" s="422" t="s">
        <v>186</v>
      </c>
      <c r="FE2" s="422" t="s">
        <v>187</v>
      </c>
      <c r="FF2" s="449" t="str">
        <f>IF('申請人用（認定）２Ｐ '!G71="","",'申請人用（認定）２Ｐ '!G71)</f>
        <v/>
      </c>
      <c r="FG2" s="449" t="str">
        <f>IF('申請人用（認定）２Ｐ '!AA71="","",'申請人用（認定）２Ｐ '!AA71)</f>
        <v/>
      </c>
      <c r="FH2" s="449" t="str">
        <f>IF('申請人用（認定）２Ｐ '!J74="","",'申請人用（認定）２Ｐ '!J74)</f>
        <v/>
      </c>
      <c r="FI2" s="422" t="str">
        <f>IF('申請人用（認定）２Ｐ '!F77="","",'申請人用（認定）２Ｐ '!F77)</f>
        <v/>
      </c>
      <c r="FJ2" s="422" t="s">
        <v>188</v>
      </c>
      <c r="FK2" s="422" t="str">
        <f>IF(入学願書!$G$44="","",入学願書!$G$44)</f>
        <v/>
      </c>
      <c r="FL2" s="422" t="str">
        <f>IF(
  UPPER(TRIM(SUBSTITUTE(入学願書!$G$48,"　"," ")))=UPPER(TRIM(SUBSTITUTE(入学願書!$G$46,"　"," "))),
  UPPER(TRIM(SUBSTITUTE(入学願書!$G$46,"　"," "))),
  "現住所:"&amp;UPPER(TRIM(SUBSTITUTE(入学願書!$G$46,"　"," ")))&amp;" (戸籍住所:"&amp;UPPER(TRIM(SUBSTITUTE(入学願書!$G$48,"　"," ")))&amp;")"
)</f>
        <v/>
      </c>
      <c r="FM2" s="422" t="str">
        <f>IF(入学願書!$AI$48="","",入学願書!$AI$48)</f>
        <v/>
      </c>
      <c r="FN2" s="422" t="str">
        <f>IF(入学願書!$AI$46="","",入学願書!$AI$46&amp;"("&amp;入学願書!$G$50&amp;")")</f>
        <v/>
      </c>
      <c r="FO2" s="422" t="str">
        <f>IF(入学願書!$AI$50="","",入学願書!$AI$50)</f>
        <v/>
      </c>
      <c r="FP2" s="425" t="str">
        <f>IF(入学願書!$AI$52="","",入学願書!$AI$52)</f>
        <v/>
      </c>
      <c r="FQ2" s="422" t="str">
        <f>IF(入学願書!$AI$54="","",TEXT(入学願書!AI54,"#,##0")&amp;入学願書!$G$54&amp;"(レート:1="&amp;入学願書!$V$54&amp;"円)")</f>
        <v/>
      </c>
      <c r="FR2" s="422" t="str">
        <f>IF(入学願書!$G$58="","",入学願書!$G$58)</f>
        <v/>
      </c>
      <c r="FS2" s="422" t="str">
        <f>IF(
  UPPER(TRIM(SUBSTITUTE(入学願書!$G$62,"　"," ")))=UPPER(TRIM(SUBSTITUTE(入学願書!$G$60,"　"," "))),
  UPPER(TRIM(SUBSTITUTE(入学願書!$G$60,"　"," "))),
  "現住所:"&amp;UPPER(TRIM(SUBSTITUTE(入学願書!$G$60,"　"," ")))&amp;" (戸籍住所:"&amp;UPPER(TRIM(SUBSTITUTE(入学願書!$G$62,"　"," ")))&amp;")"
)</f>
        <v/>
      </c>
      <c r="FT2" s="422" t="str">
        <f>IF(入学願書!$AI$62="","",入学願書!$AI$62)</f>
        <v/>
      </c>
      <c r="FU2" s="422" t="str">
        <f>IF(入学願書!$AI$60="","",入学願書!$AI$60&amp;"("&amp;入学願書!$G$64&amp;")")</f>
        <v/>
      </c>
      <c r="FV2" s="422" t="str">
        <f>IF(入学願書!$AI$64="","",入学願書!$AI$64)</f>
        <v/>
      </c>
      <c r="FW2" s="422" t="str">
        <f>IF(入学願書!$AI$66="","",入学願書!$AI$66)</f>
        <v/>
      </c>
      <c r="FX2" s="422" t="str">
        <f>IF(入学願書!$AI$68="","",TEXT(入学願書!AI68,"#,##0")&amp;入学願書!$G$68&amp;"(レート:1="&amp;入学願書!$V$68&amp;"円)")</f>
        <v/>
      </c>
      <c r="FY2" s="426" t="str">
        <f>IF(OR(入学願書!$AI$44="夫 Husband",入学願書!$AI$58="夫 Husband"),"■","")</f>
        <v/>
      </c>
      <c r="FZ2" s="426" t="str">
        <f>IF(OR(入学願書!$AI$44="妻 Wife",入学願書!$AI$58="妻 Wife"),"■","")</f>
        <v/>
      </c>
      <c r="GA2" s="426" t="str">
        <f>IF(OR(入学願書!$AI$44="父 Father",入学願書!$AI$58="父 Father"),"■","")</f>
        <v/>
      </c>
      <c r="GB2" s="426" t="str">
        <f>IF(OR(入学願書!$AI$44="母 Mother",入学願書!$AI$58="母 Mother"),"■","")</f>
        <v/>
      </c>
      <c r="GC2" s="426" t="str">
        <f>IF(OR(入学願書!$AI$44="祖父 Grandfather",入学願書!$AI$58="祖父 Grandfather"),"■","")</f>
        <v/>
      </c>
      <c r="GD2" s="426" t="str">
        <f>IF(OR(入学願書!$AI$44="祖母 Grandmother",入学願書!$AI$58="祖母 Grandmother"),"■","")</f>
        <v/>
      </c>
      <c r="GE2" s="426" t="str">
        <f>IF(OR(入学願書!$AI$44="養父 Foster Father",入学願書!$AI$58="養父 Foster Father"),"■","")</f>
        <v/>
      </c>
      <c r="GF2" s="426" t="str">
        <f>IF(OR(入学願書!$AI$44="養母 Foster Mother",入学願書!$AI$58="養母 Foster Mother"),"■","")</f>
        <v/>
      </c>
      <c r="GG2" s="426" t="str">
        <f>_xlfn.IFS(入学願書!$AI$44="兄 Brother","■",入学願書!$AI$44="弟 Brother","■",入学願書!$AI$44="姉 Sister","■",入学願書!$AI$44="妹 Sister","■",入学願書!$AI$58="兄 Brother","■",入学願書!$AI$58="弟 Brother","■",入学願書!$AI$58="姉 Sister","■",入学願書!$AI$58="妹 Sister","■",TRUE,"")</f>
        <v/>
      </c>
      <c r="GH2" s="426" t="str">
        <f>_xlfn.IFS(入学願書!$AI$44="叔父(伯父） Uncle","■",入学願書!$AI$44="叔母(伯母）Aunt","■",入学願書!$AI$58="叔父(伯父） Uncle","■",入学願書!$AI$58="叔母(伯母）Aunt","■",TRUE,"")</f>
        <v/>
      </c>
      <c r="GI2" s="426"/>
      <c r="GJ2" s="426" t="str">
        <f>_xlfn.IFS(入学願書!$AI$44="友人 Friend","■",入学願書!$AI$44="知人 Acquaintance","■",入学願書!$AI$58="友人 Friend","■",入学願書!$AI$58="知人 Acquaintance","■",TRUE,"")</f>
        <v/>
      </c>
      <c r="GK2" s="426" t="str" cm="1">
        <f t="array" ref="GK2">_xlfn.IFS(入学願書!$AI$44="継父 Stepfather","■",入学願書!$AI$44="継母 Stepmother","■",入学願書!$AI$58="継母 Stepmother","■",入学願書!$AI$58="継父 Stepfather","■",TRUE,"")</f>
        <v/>
      </c>
      <c r="GL2" s="422" t="str" cm="1">
        <f t="array" ref="GL2">_xlfn.IFS(AND(OR(入学願書!$AI$44="本人Applicant", 入学願書!$AI$58="本人Applicant"), OR(入学願書!$AI$44="継父 Stepfather", 入学願書!$AI$58="継父 Stepfather")), "本人と継父",AND(OR(入学願書!$AI$44="本人Applicant", 入学願書!$AI$58="本人Applicant"), OR(入学願書!$AI$44="継母 Stepmother", 入学願書!$AI$58="継母 Stepmother")), "本人と継母", OR(入学願書!$AI$44="本人Applicant", 入学願書!$AI$58="本人Applicant"), "本人", AND(入学願書!$AI$44="継母 Stepmother", 入学願書!$AI$58="継父 Stepfather"), "継父と継母", AND(入学願書!$AI$58="継母 Stepmother", 入学願書!$AI$44="継父 Stepfather"), "継父と継母", OR(入学願書!$AI$44="継父 Stepfather", 入学願書!$AI$58="継父 Stepfather"), "継父", OR(入学願書!$AI$44="継母 Stepmother", 入学願書!$AI$58="継母 Stepmother"), "継母", TRUE, "")</f>
        <v/>
      </c>
    </row>
    <row r="3" spans="1:194">
      <c r="FW3" s="427"/>
    </row>
  </sheetData>
  <phoneticPr fontId="199"/>
  <pageMargins left="0.7" right="0.7" top="0.75" bottom="0.75" header="0.3" footer="0.3"/>
  <pageSetup paperSize="9" orientation="portrait" horizontalDpi="1200" verticalDpi="120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pageSetUpPr fitToPage="1"/>
  </sheetPr>
  <dimension ref="A1:AJ110"/>
  <sheetViews>
    <sheetView view="pageBreakPreview" topLeftCell="A46" zoomScaleNormal="75" workbookViewId="0">
      <selection activeCell="K11" sqref="K11:X12"/>
    </sheetView>
  </sheetViews>
  <sheetFormatPr defaultColWidth="2.6640625" defaultRowHeight="12" customHeight="1"/>
  <cols>
    <col min="1" max="35" width="3.109375" style="3" customWidth="1"/>
    <col min="36" max="16384" width="2.6640625" style="3"/>
  </cols>
  <sheetData>
    <row r="1" spans="1:35" s="1" customFormat="1" ht="14.1" customHeight="1">
      <c r="A1" s="4" t="s">
        <v>928</v>
      </c>
      <c r="Z1" s="12" t="s">
        <v>778</v>
      </c>
      <c r="AA1" s="41"/>
      <c r="AB1" s="41"/>
      <c r="AC1" s="41"/>
      <c r="AD1" s="41"/>
      <c r="AE1" s="41"/>
    </row>
    <row r="2" spans="1:35" s="1" customFormat="1" ht="14.1" customHeight="1">
      <c r="A2" s="5" t="s">
        <v>929</v>
      </c>
      <c r="B2" s="6"/>
      <c r="C2" s="6"/>
      <c r="D2" s="6"/>
      <c r="E2" s="6"/>
      <c r="F2" s="6"/>
      <c r="G2" s="6"/>
      <c r="H2" s="6"/>
      <c r="I2" s="6"/>
      <c r="J2" s="40"/>
      <c r="K2" s="6"/>
      <c r="L2" s="6"/>
      <c r="M2" s="6"/>
      <c r="N2" s="6"/>
      <c r="O2" s="6"/>
      <c r="P2" s="6"/>
      <c r="Q2" s="6"/>
      <c r="R2" s="6"/>
      <c r="S2" s="6"/>
      <c r="T2" s="6"/>
      <c r="U2" s="6"/>
      <c r="V2" s="6"/>
      <c r="W2" s="6"/>
      <c r="X2" s="6"/>
      <c r="Y2" s="6"/>
      <c r="Z2" s="5" t="s">
        <v>780</v>
      </c>
      <c r="AA2" s="12"/>
      <c r="AB2" s="12"/>
      <c r="AC2" s="12"/>
      <c r="AD2" s="12"/>
      <c r="AE2" s="12"/>
      <c r="AF2" s="6"/>
      <c r="AG2" s="6"/>
      <c r="AH2" s="6"/>
    </row>
    <row r="3" spans="1:35" s="1" customFormat="1" ht="3" customHeight="1">
      <c r="A3" s="7"/>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52"/>
    </row>
    <row r="4" spans="1:35" s="1" customFormat="1" ht="14.1" customHeight="1">
      <c r="A4" s="9" t="s">
        <v>930</v>
      </c>
      <c r="B4" s="10"/>
      <c r="C4" s="10"/>
      <c r="D4" s="10"/>
      <c r="E4" s="10"/>
      <c r="F4" s="5" t="s">
        <v>931</v>
      </c>
      <c r="G4" s="10"/>
      <c r="H4" s="5"/>
      <c r="I4" s="10"/>
      <c r="J4" s="10"/>
      <c r="K4" s="10"/>
      <c r="L4" s="10"/>
      <c r="M4" s="10"/>
      <c r="N4" s="10"/>
      <c r="O4" s="10"/>
      <c r="P4" s="10"/>
      <c r="Q4" s="10"/>
      <c r="R4" s="10"/>
      <c r="S4" s="10"/>
      <c r="T4" s="10"/>
      <c r="U4" s="10"/>
      <c r="V4" s="10"/>
      <c r="W4" s="10"/>
      <c r="X4" s="10"/>
      <c r="Y4" s="10"/>
      <c r="Z4" s="10"/>
      <c r="AA4" s="10"/>
      <c r="AB4" s="10"/>
      <c r="AC4" s="10"/>
      <c r="AD4" s="10"/>
      <c r="AE4" s="10"/>
      <c r="AF4" s="10"/>
      <c r="AG4" s="10"/>
      <c r="AH4" s="10"/>
      <c r="AI4" s="53"/>
    </row>
    <row r="5" spans="1:35" s="1" customFormat="1" ht="14.1" customHeight="1">
      <c r="A5" s="11"/>
      <c r="B5" s="12" t="s">
        <v>1097</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53"/>
    </row>
    <row r="6" spans="1:35" s="1" customFormat="1" ht="14.1" customHeight="1">
      <c r="A6" s="11"/>
      <c r="B6" s="1778" t="s">
        <v>1096</v>
      </c>
      <c r="C6" s="1778"/>
      <c r="D6" s="1778"/>
      <c r="E6" s="1778"/>
      <c r="F6" s="1778"/>
      <c r="G6" s="1778"/>
      <c r="H6" s="1778"/>
      <c r="I6" s="1778"/>
      <c r="J6" s="1778"/>
      <c r="K6" s="1778"/>
      <c r="L6" s="1778"/>
      <c r="M6" s="1778"/>
      <c r="N6" s="1778"/>
      <c r="O6" s="1778"/>
      <c r="P6" s="1778"/>
      <c r="Q6" s="1778"/>
      <c r="R6" s="1778"/>
      <c r="S6" s="1778"/>
      <c r="T6" s="1778"/>
      <c r="U6" s="1778"/>
      <c r="V6" s="1778"/>
      <c r="W6" s="1778"/>
      <c r="X6" s="1778"/>
      <c r="Y6" s="1778"/>
      <c r="Z6" s="1778"/>
      <c r="AA6" s="1778"/>
      <c r="AB6" s="1778"/>
      <c r="AC6" s="1778"/>
      <c r="AD6" s="1778"/>
      <c r="AE6" s="1778"/>
      <c r="AF6" s="1778"/>
      <c r="AG6" s="1778"/>
      <c r="AH6" s="1778"/>
      <c r="AI6" s="53"/>
    </row>
    <row r="7" spans="1:35" s="1" customFormat="1" ht="3" customHeight="1">
      <c r="A7" s="13"/>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53"/>
    </row>
    <row r="8" spans="1:35" s="1" customFormat="1" ht="14.1" customHeight="1">
      <c r="A8" s="11"/>
      <c r="B8" s="15" t="s">
        <v>529</v>
      </c>
      <c r="C8" s="16" t="s">
        <v>932</v>
      </c>
      <c r="D8" s="10"/>
      <c r="E8" s="10"/>
      <c r="F8" s="10"/>
      <c r="G8" s="15" t="s">
        <v>529</v>
      </c>
      <c r="H8" s="16" t="s">
        <v>933</v>
      </c>
      <c r="I8" s="10"/>
      <c r="J8" s="10"/>
      <c r="K8" s="10"/>
      <c r="L8" s="10"/>
      <c r="M8" s="15" t="s">
        <v>529</v>
      </c>
      <c r="N8" s="16" t="s">
        <v>934</v>
      </c>
      <c r="O8" s="10"/>
      <c r="P8" s="10"/>
      <c r="Q8" s="10"/>
      <c r="R8" s="10"/>
      <c r="S8" s="15" t="s">
        <v>529</v>
      </c>
      <c r="T8" s="16" t="s">
        <v>935</v>
      </c>
      <c r="U8" s="10"/>
      <c r="V8" s="10"/>
      <c r="W8" s="10"/>
      <c r="X8" s="10"/>
      <c r="Y8" s="15" t="s">
        <v>529</v>
      </c>
      <c r="Z8" s="16" t="s">
        <v>936</v>
      </c>
      <c r="AA8" s="10"/>
      <c r="AB8" s="10"/>
      <c r="AC8" s="10"/>
      <c r="AD8" s="10"/>
      <c r="AE8" s="15" t="s">
        <v>529</v>
      </c>
      <c r="AF8" s="16" t="s">
        <v>937</v>
      </c>
      <c r="AG8" s="10"/>
      <c r="AH8" s="10"/>
      <c r="AI8" s="53"/>
    </row>
    <row r="9" spans="1:35" s="1" customFormat="1" ht="14.1" customHeight="1">
      <c r="A9" s="11"/>
      <c r="B9" s="10"/>
      <c r="C9" s="5" t="s">
        <v>938</v>
      </c>
      <c r="D9" s="5"/>
      <c r="E9" s="5"/>
      <c r="F9" s="5"/>
      <c r="G9" s="5"/>
      <c r="H9" s="5" t="s">
        <v>939</v>
      </c>
      <c r="I9" s="10"/>
      <c r="J9" s="5"/>
      <c r="K9" s="5"/>
      <c r="L9" s="5"/>
      <c r="M9" s="5"/>
      <c r="N9" s="5" t="s">
        <v>940</v>
      </c>
      <c r="O9" s="10"/>
      <c r="P9" s="5"/>
      <c r="Q9" s="5"/>
      <c r="R9" s="10"/>
      <c r="S9" s="47"/>
      <c r="T9" s="5" t="s">
        <v>941</v>
      </c>
      <c r="U9" s="47"/>
      <c r="V9" s="47"/>
      <c r="W9" s="47"/>
      <c r="X9" s="10"/>
      <c r="Y9" s="47"/>
      <c r="Z9" s="5" t="s">
        <v>942</v>
      </c>
      <c r="AA9" s="47"/>
      <c r="AB9" s="47"/>
      <c r="AC9" s="47"/>
      <c r="AD9" s="10"/>
      <c r="AE9" s="5"/>
      <c r="AF9" s="5" t="s">
        <v>943</v>
      </c>
      <c r="AG9" s="10"/>
      <c r="AH9" s="10"/>
      <c r="AI9" s="53"/>
    </row>
    <row r="10" spans="1:35" s="1" customFormat="1" ht="3" customHeight="1">
      <c r="A10" s="11"/>
      <c r="B10" s="10"/>
      <c r="C10" s="5"/>
      <c r="D10" s="5"/>
      <c r="E10" s="5"/>
      <c r="F10" s="5"/>
      <c r="G10" s="5"/>
      <c r="H10" s="5"/>
      <c r="I10" s="10"/>
      <c r="J10" s="5"/>
      <c r="K10" s="5"/>
      <c r="L10" s="5"/>
      <c r="M10" s="5"/>
      <c r="N10" s="5"/>
      <c r="O10" s="10"/>
      <c r="P10" s="5"/>
      <c r="Q10" s="5"/>
      <c r="R10" s="10"/>
      <c r="S10" s="47"/>
      <c r="T10" s="5"/>
      <c r="U10" s="47"/>
      <c r="V10" s="47"/>
      <c r="W10" s="47"/>
      <c r="X10" s="10"/>
      <c r="Y10" s="47"/>
      <c r="Z10" s="5"/>
      <c r="AA10" s="47"/>
      <c r="AB10" s="47"/>
      <c r="AC10" s="47"/>
      <c r="AD10" s="10"/>
      <c r="AE10" s="5"/>
      <c r="AF10" s="5"/>
      <c r="AG10" s="10"/>
      <c r="AH10" s="10"/>
      <c r="AI10" s="53"/>
    </row>
    <row r="11" spans="1:35" s="1" customFormat="1" ht="14.1" customHeight="1">
      <c r="A11" s="11"/>
      <c r="B11" s="15" t="s">
        <v>529</v>
      </c>
      <c r="C11" s="16" t="s">
        <v>944</v>
      </c>
      <c r="D11" s="10"/>
      <c r="E11" s="10"/>
      <c r="F11" s="10"/>
      <c r="G11" s="15" t="s">
        <v>529</v>
      </c>
      <c r="H11" s="17" t="s">
        <v>945</v>
      </c>
      <c r="I11" s="10"/>
      <c r="J11" s="10"/>
      <c r="K11" s="10"/>
      <c r="L11" s="10"/>
      <c r="M11" s="15" t="s">
        <v>529</v>
      </c>
      <c r="N11" s="16" t="s">
        <v>946</v>
      </c>
      <c r="O11" s="10"/>
      <c r="P11" s="10"/>
      <c r="Q11" s="10"/>
      <c r="R11" s="10"/>
      <c r="S11" s="15" t="s">
        <v>529</v>
      </c>
      <c r="T11" s="16" t="s">
        <v>947</v>
      </c>
      <c r="U11" s="10"/>
      <c r="V11" s="10"/>
      <c r="W11" s="10"/>
      <c r="X11" s="10"/>
      <c r="Y11" s="15" t="s">
        <v>529</v>
      </c>
      <c r="Z11" s="16" t="s">
        <v>948</v>
      </c>
      <c r="AA11" s="10"/>
      <c r="AB11" s="10"/>
      <c r="AC11" s="10"/>
      <c r="AD11" s="10"/>
      <c r="AE11" s="15" t="s">
        <v>529</v>
      </c>
      <c r="AF11" s="16" t="s">
        <v>949</v>
      </c>
      <c r="AG11" s="10"/>
      <c r="AH11" s="10"/>
      <c r="AI11" s="53"/>
    </row>
    <row r="12" spans="1:35" s="1" customFormat="1" ht="14.1" customHeight="1">
      <c r="A12" s="11"/>
      <c r="B12" s="10"/>
      <c r="C12" s="5" t="s">
        <v>950</v>
      </c>
      <c r="D12" s="5"/>
      <c r="E12" s="5"/>
      <c r="F12" s="5"/>
      <c r="G12" s="5"/>
      <c r="H12" s="5" t="s">
        <v>951</v>
      </c>
      <c r="I12" s="10"/>
      <c r="J12" s="5"/>
      <c r="K12" s="5"/>
      <c r="L12" s="5"/>
      <c r="M12" s="5"/>
      <c r="N12" s="5" t="s">
        <v>952</v>
      </c>
      <c r="O12" s="10"/>
      <c r="P12" s="5"/>
      <c r="Q12" s="5"/>
      <c r="R12" s="5"/>
      <c r="S12" s="5"/>
      <c r="T12" s="5" t="s">
        <v>953</v>
      </c>
      <c r="U12" s="10"/>
      <c r="V12" s="5"/>
      <c r="W12" s="5"/>
      <c r="X12" s="5"/>
      <c r="Y12" s="5"/>
      <c r="Z12" s="5" t="s">
        <v>954</v>
      </c>
      <c r="AA12" s="5"/>
      <c r="AB12" s="5"/>
      <c r="AC12" s="5"/>
      <c r="AD12" s="10"/>
      <c r="AE12" s="5"/>
      <c r="AF12" s="5" t="s">
        <v>955</v>
      </c>
      <c r="AG12" s="10"/>
      <c r="AH12" s="10"/>
      <c r="AI12" s="54"/>
    </row>
    <row r="13" spans="1:35" s="1" customFormat="1" ht="3" customHeight="1">
      <c r="A13" s="11"/>
      <c r="B13" s="10"/>
      <c r="C13" s="5"/>
      <c r="D13" s="5"/>
      <c r="E13" s="5"/>
      <c r="F13" s="5"/>
      <c r="G13" s="5"/>
      <c r="H13" s="5"/>
      <c r="I13" s="10"/>
      <c r="J13" s="5"/>
      <c r="K13" s="5"/>
      <c r="L13" s="5"/>
      <c r="M13" s="5"/>
      <c r="N13" s="5"/>
      <c r="O13" s="10"/>
      <c r="P13" s="5"/>
      <c r="Q13" s="5"/>
      <c r="R13" s="5"/>
      <c r="S13" s="5"/>
      <c r="T13" s="5"/>
      <c r="U13" s="10"/>
      <c r="V13" s="5"/>
      <c r="W13" s="5"/>
      <c r="X13" s="5"/>
      <c r="Y13" s="5"/>
      <c r="Z13" s="5"/>
      <c r="AA13" s="5"/>
      <c r="AB13" s="5"/>
      <c r="AC13" s="5"/>
      <c r="AD13" s="10"/>
      <c r="AE13" s="5"/>
      <c r="AF13" s="5"/>
      <c r="AG13" s="10"/>
      <c r="AH13" s="10"/>
      <c r="AI13" s="53"/>
    </row>
    <row r="14" spans="1:35" s="1" customFormat="1" ht="14.1" customHeight="1">
      <c r="A14" s="11"/>
      <c r="B14" s="15" t="s">
        <v>529</v>
      </c>
      <c r="C14" s="16" t="s">
        <v>956</v>
      </c>
      <c r="D14" s="10"/>
      <c r="E14" s="10"/>
      <c r="F14" s="10"/>
      <c r="G14" s="10"/>
      <c r="H14" s="10"/>
      <c r="I14" s="10"/>
      <c r="J14" s="10"/>
      <c r="K14" s="1730"/>
      <c r="L14" s="1730"/>
      <c r="M14" s="1730"/>
      <c r="N14" s="1730"/>
      <c r="O14" s="1730"/>
      <c r="P14" s="1730"/>
      <c r="Q14" s="1730"/>
      <c r="R14" s="16" t="s">
        <v>750</v>
      </c>
      <c r="S14" s="15" t="s">
        <v>529</v>
      </c>
      <c r="T14" s="16" t="s">
        <v>957</v>
      </c>
      <c r="U14" s="10"/>
      <c r="V14" s="10"/>
      <c r="W14" s="10"/>
      <c r="X14" s="10"/>
      <c r="Y14" s="15" t="s">
        <v>529</v>
      </c>
      <c r="Z14" s="16" t="s">
        <v>958</v>
      </c>
      <c r="AA14" s="10"/>
      <c r="AB14" s="10"/>
      <c r="AC14" s="10"/>
      <c r="AD14" s="10"/>
      <c r="AE14" s="15" t="s">
        <v>529</v>
      </c>
      <c r="AF14" s="16" t="s">
        <v>959</v>
      </c>
      <c r="AG14" s="10"/>
      <c r="AH14" s="10"/>
      <c r="AI14" s="53"/>
    </row>
    <row r="15" spans="1:35" s="1" customFormat="1" ht="14.1" customHeight="1">
      <c r="A15" s="11"/>
      <c r="B15" s="10"/>
      <c r="C15" s="1634" t="s">
        <v>960</v>
      </c>
      <c r="D15" s="1635"/>
      <c r="E15" s="1635"/>
      <c r="F15" s="1635"/>
      <c r="G15" s="1635"/>
      <c r="H15" s="1635"/>
      <c r="I15" s="1635"/>
      <c r="J15" s="1635"/>
      <c r="K15" s="1730"/>
      <c r="L15" s="1730"/>
      <c r="M15" s="1730"/>
      <c r="N15" s="1730"/>
      <c r="O15" s="1730"/>
      <c r="P15" s="1730"/>
      <c r="Q15" s="1730"/>
      <c r="R15" s="5"/>
      <c r="S15" s="5"/>
      <c r="T15" s="5" t="s">
        <v>961</v>
      </c>
      <c r="U15" s="10"/>
      <c r="V15" s="5"/>
      <c r="W15" s="5"/>
      <c r="X15" s="5"/>
      <c r="Y15" s="5"/>
      <c r="Z15" s="5" t="s">
        <v>962</v>
      </c>
      <c r="AA15" s="5"/>
      <c r="AB15" s="5"/>
      <c r="AC15" s="5"/>
      <c r="AD15" s="10"/>
      <c r="AE15" s="5"/>
      <c r="AF15" s="5" t="s">
        <v>963</v>
      </c>
      <c r="AG15" s="10"/>
      <c r="AH15" s="10"/>
      <c r="AI15" s="53"/>
    </row>
    <row r="16" spans="1:35" s="1" customFormat="1" ht="3" customHeight="1">
      <c r="A16" s="11"/>
      <c r="B16" s="10"/>
      <c r="C16" s="18"/>
      <c r="D16" s="19"/>
      <c r="E16" s="19"/>
      <c r="F16" s="19"/>
      <c r="G16" s="19"/>
      <c r="H16" s="19"/>
      <c r="I16" s="19"/>
      <c r="J16" s="19"/>
      <c r="K16" s="41"/>
      <c r="L16" s="41"/>
      <c r="M16" s="41"/>
      <c r="N16" s="41"/>
      <c r="O16" s="41"/>
      <c r="P16" s="41"/>
      <c r="Q16" s="41"/>
      <c r="R16" s="5"/>
      <c r="S16" s="5"/>
      <c r="T16" s="5"/>
      <c r="U16" s="10"/>
      <c r="V16" s="5"/>
      <c r="W16" s="5"/>
      <c r="X16" s="5"/>
      <c r="Y16" s="5"/>
      <c r="Z16" s="5"/>
      <c r="AA16" s="5"/>
      <c r="AB16" s="5"/>
      <c r="AC16" s="5"/>
      <c r="AD16" s="10"/>
      <c r="AE16" s="5"/>
      <c r="AF16" s="5"/>
      <c r="AG16" s="10"/>
      <c r="AH16" s="10"/>
      <c r="AI16" s="53"/>
    </row>
    <row r="17" spans="1:35" s="1" customFormat="1" ht="14.1" customHeight="1">
      <c r="A17" s="11"/>
      <c r="B17" s="15" t="s">
        <v>529</v>
      </c>
      <c r="C17" s="16" t="s">
        <v>964</v>
      </c>
      <c r="D17" s="10"/>
      <c r="E17" s="10"/>
      <c r="F17" s="10"/>
      <c r="G17" s="15" t="s">
        <v>529</v>
      </c>
      <c r="H17" s="16" t="s">
        <v>965</v>
      </c>
      <c r="I17" s="10"/>
      <c r="J17" s="10"/>
      <c r="K17" s="10"/>
      <c r="L17" s="10"/>
      <c r="M17" s="15" t="s">
        <v>529</v>
      </c>
      <c r="N17" s="16" t="s">
        <v>966</v>
      </c>
      <c r="O17" s="16"/>
      <c r="P17" s="10"/>
      <c r="Q17" s="10"/>
      <c r="R17" s="10"/>
      <c r="S17" s="15" t="s">
        <v>529</v>
      </c>
      <c r="T17" s="16" t="s">
        <v>967</v>
      </c>
      <c r="U17" s="10"/>
      <c r="V17" s="10"/>
      <c r="W17" s="10"/>
      <c r="X17" s="10"/>
      <c r="Y17" s="15" t="s">
        <v>529</v>
      </c>
      <c r="Z17" s="16" t="s">
        <v>968</v>
      </c>
      <c r="AA17" s="10"/>
      <c r="AB17" s="10"/>
      <c r="AC17" s="10"/>
      <c r="AD17" s="10"/>
      <c r="AE17" s="10"/>
      <c r="AF17" s="10"/>
      <c r="AG17" s="10"/>
      <c r="AH17" s="10"/>
      <c r="AI17" s="53"/>
    </row>
    <row r="18" spans="1:35" s="1" customFormat="1" ht="14.1" customHeight="1">
      <c r="A18" s="11"/>
      <c r="B18" s="10"/>
      <c r="C18" s="5" t="s">
        <v>969</v>
      </c>
      <c r="D18" s="5"/>
      <c r="E18" s="5"/>
      <c r="F18" s="5"/>
      <c r="G18" s="5"/>
      <c r="H18" s="5" t="s">
        <v>970</v>
      </c>
      <c r="I18" s="10"/>
      <c r="J18" s="5"/>
      <c r="K18" s="5"/>
      <c r="L18" s="5"/>
      <c r="M18" s="5"/>
      <c r="N18" s="5"/>
      <c r="O18" s="5" t="s">
        <v>971</v>
      </c>
      <c r="P18" s="5"/>
      <c r="Q18" s="5"/>
      <c r="R18" s="5"/>
      <c r="S18" s="5"/>
      <c r="T18" s="5" t="s">
        <v>972</v>
      </c>
      <c r="U18" s="10"/>
      <c r="V18" s="5"/>
      <c r="W18" s="5"/>
      <c r="X18" s="5"/>
      <c r="Y18" s="5"/>
      <c r="Z18" s="5" t="s">
        <v>973</v>
      </c>
      <c r="AA18" s="5"/>
      <c r="AB18" s="10"/>
      <c r="AC18" s="10"/>
      <c r="AD18" s="10"/>
      <c r="AE18" s="10"/>
      <c r="AF18" s="10"/>
      <c r="AG18" s="10"/>
      <c r="AH18" s="10"/>
      <c r="AI18" s="53"/>
    </row>
    <row r="19" spans="1:35" s="1" customFormat="1" ht="3" customHeight="1">
      <c r="A19" s="11"/>
      <c r="B19" s="10"/>
      <c r="C19" s="5"/>
      <c r="D19" s="5"/>
      <c r="E19" s="5"/>
      <c r="F19" s="5"/>
      <c r="G19" s="5"/>
      <c r="H19" s="5"/>
      <c r="I19" s="10"/>
      <c r="J19" s="5"/>
      <c r="K19" s="5"/>
      <c r="L19" s="5"/>
      <c r="M19" s="5"/>
      <c r="N19" s="5"/>
      <c r="O19" s="5"/>
      <c r="P19" s="5"/>
      <c r="Q19" s="5"/>
      <c r="R19" s="5"/>
      <c r="S19" s="5"/>
      <c r="T19" s="5"/>
      <c r="U19" s="10"/>
      <c r="V19" s="5"/>
      <c r="W19" s="5"/>
      <c r="X19" s="5"/>
      <c r="Y19" s="5"/>
      <c r="Z19" s="5"/>
      <c r="AA19" s="5"/>
      <c r="AB19" s="10"/>
      <c r="AC19" s="10"/>
      <c r="AD19" s="10"/>
      <c r="AE19" s="10"/>
      <c r="AF19" s="10"/>
      <c r="AG19" s="10"/>
      <c r="AH19" s="10"/>
      <c r="AI19" s="53"/>
    </row>
    <row r="20" spans="1:35" s="1" customFormat="1" ht="14.1" customHeight="1">
      <c r="A20" s="11"/>
      <c r="B20" s="15" t="s">
        <v>529</v>
      </c>
      <c r="C20" s="16" t="s">
        <v>974</v>
      </c>
      <c r="D20" s="10"/>
      <c r="E20" s="10"/>
      <c r="F20" s="10"/>
      <c r="G20" s="10"/>
      <c r="H20" s="10"/>
      <c r="I20" s="1757"/>
      <c r="J20" s="1757"/>
      <c r="K20" s="1757"/>
      <c r="L20" s="1757"/>
      <c r="M20" s="1757"/>
      <c r="N20" s="42" t="s">
        <v>750</v>
      </c>
      <c r="O20" s="10"/>
      <c r="P20" s="15" t="s">
        <v>529</v>
      </c>
      <c r="Q20" s="16" t="s">
        <v>975</v>
      </c>
      <c r="R20" s="10"/>
      <c r="S20" s="10"/>
      <c r="T20" s="10"/>
      <c r="U20" s="10"/>
      <c r="V20" s="10"/>
      <c r="W20" s="10"/>
      <c r="X20" s="15" t="s">
        <v>529</v>
      </c>
      <c r="Y20" s="16" t="s">
        <v>807</v>
      </c>
      <c r="Z20" s="10"/>
      <c r="AA20" s="10"/>
      <c r="AB20" s="1757"/>
      <c r="AC20" s="1757"/>
      <c r="AD20" s="1757"/>
      <c r="AE20" s="1757"/>
      <c r="AF20" s="1757"/>
      <c r="AG20" s="1757"/>
      <c r="AH20" s="16" t="s">
        <v>750</v>
      </c>
      <c r="AI20" s="53"/>
    </row>
    <row r="21" spans="1:35" s="1" customFormat="1" ht="14.1" customHeight="1">
      <c r="A21" s="11"/>
      <c r="B21" s="10"/>
      <c r="C21" s="5" t="s">
        <v>976</v>
      </c>
      <c r="D21" s="5"/>
      <c r="E21" s="5"/>
      <c r="F21" s="5"/>
      <c r="G21" s="5"/>
      <c r="H21" s="5"/>
      <c r="I21" s="1757"/>
      <c r="J21" s="1757"/>
      <c r="K21" s="1757"/>
      <c r="L21" s="1757"/>
      <c r="M21" s="1757"/>
      <c r="N21" s="5"/>
      <c r="O21" s="5"/>
      <c r="P21" s="5"/>
      <c r="Q21" s="5" t="s">
        <v>977</v>
      </c>
      <c r="R21" s="5"/>
      <c r="S21" s="5"/>
      <c r="T21" s="5"/>
      <c r="U21" s="5"/>
      <c r="V21" s="5"/>
      <c r="W21" s="5"/>
      <c r="X21" s="5"/>
      <c r="Y21" s="5" t="s">
        <v>477</v>
      </c>
      <c r="Z21" s="5"/>
      <c r="AA21" s="5"/>
      <c r="AB21" s="1757"/>
      <c r="AC21" s="1757"/>
      <c r="AD21" s="1757"/>
      <c r="AE21" s="1757"/>
      <c r="AF21" s="1757"/>
      <c r="AG21" s="1757"/>
      <c r="AH21" s="10"/>
      <c r="AI21" s="53"/>
    </row>
    <row r="22" spans="1:35" s="1" customFormat="1" ht="3" customHeight="1">
      <c r="A22" s="11"/>
      <c r="B22" s="10"/>
      <c r="C22" s="5"/>
      <c r="D22" s="5"/>
      <c r="E22" s="5"/>
      <c r="F22" s="5"/>
      <c r="G22" s="5"/>
      <c r="H22" s="5"/>
      <c r="I22" s="41"/>
      <c r="J22" s="41"/>
      <c r="K22" s="41"/>
      <c r="L22" s="41"/>
      <c r="M22" s="41"/>
      <c r="N22" s="5"/>
      <c r="O22" s="5"/>
      <c r="P22" s="5"/>
      <c r="Q22" s="5"/>
      <c r="R22" s="5"/>
      <c r="S22" s="5"/>
      <c r="T22" s="5"/>
      <c r="U22" s="5"/>
      <c r="V22" s="5"/>
      <c r="W22" s="5"/>
      <c r="X22" s="5"/>
      <c r="Y22" s="5"/>
      <c r="Z22" s="5"/>
      <c r="AA22" s="5"/>
      <c r="AB22" s="41"/>
      <c r="AC22" s="41"/>
      <c r="AD22" s="41"/>
      <c r="AE22" s="41"/>
      <c r="AF22" s="41"/>
      <c r="AG22" s="41"/>
      <c r="AH22" s="10"/>
      <c r="AI22" s="53"/>
    </row>
    <row r="23" spans="1:35" s="2" customFormat="1" ht="14.1" customHeight="1">
      <c r="A23" s="20" t="s">
        <v>978</v>
      </c>
      <c r="B23" s="10"/>
      <c r="C23" s="10"/>
      <c r="D23" s="10"/>
      <c r="E23" s="10"/>
      <c r="F23" s="10"/>
      <c r="G23" s="10"/>
      <c r="H23" s="10"/>
      <c r="I23" s="10"/>
      <c r="J23" s="10"/>
      <c r="K23" s="10"/>
      <c r="L23" s="10"/>
      <c r="M23" s="10"/>
      <c r="N23" s="10"/>
      <c r="O23" s="10"/>
      <c r="P23" s="10"/>
      <c r="Q23" s="10"/>
      <c r="R23" s="10"/>
      <c r="S23" s="10"/>
      <c r="T23" s="1"/>
      <c r="U23" s="1"/>
      <c r="V23" s="1"/>
      <c r="W23" s="1"/>
      <c r="X23" s="1"/>
      <c r="Y23" s="1"/>
      <c r="Z23" s="1"/>
      <c r="AA23" s="1"/>
      <c r="AB23" s="1"/>
      <c r="AC23" s="1"/>
      <c r="AD23" s="1"/>
      <c r="AE23" s="1"/>
      <c r="AF23" s="1"/>
      <c r="AG23" s="1"/>
      <c r="AH23" s="1"/>
      <c r="AI23" s="55"/>
    </row>
    <row r="24" spans="1:35" s="2" customFormat="1" ht="14.1" customHeight="1">
      <c r="A24" s="20"/>
      <c r="B24" s="5" t="s">
        <v>979</v>
      </c>
      <c r="C24" s="10"/>
      <c r="D24" s="10"/>
      <c r="E24" s="10"/>
      <c r="F24" s="10"/>
      <c r="G24" s="10"/>
      <c r="H24" s="10"/>
      <c r="I24" s="10"/>
      <c r="J24" s="10"/>
      <c r="K24" s="10"/>
      <c r="L24" s="10"/>
      <c r="M24" s="10"/>
      <c r="N24" s="10"/>
      <c r="O24" s="10"/>
      <c r="P24" s="10"/>
      <c r="Q24" s="10"/>
      <c r="R24" s="10"/>
      <c r="S24" s="10"/>
      <c r="T24" s="1"/>
      <c r="U24" s="1"/>
      <c r="V24" s="1"/>
      <c r="W24" s="1"/>
      <c r="X24" s="1"/>
      <c r="Y24" s="1"/>
      <c r="Z24" s="1"/>
      <c r="AA24" s="1"/>
      <c r="AB24" s="1"/>
      <c r="AC24" s="1"/>
      <c r="AD24" s="1"/>
      <c r="AE24" s="1"/>
      <c r="AF24" s="1"/>
      <c r="AG24" s="1"/>
      <c r="AH24" s="1"/>
      <c r="AI24" s="55"/>
    </row>
    <row r="25" spans="1:35" s="1" customFormat="1" ht="14.1" customHeight="1">
      <c r="A25" s="21"/>
      <c r="B25" s="16" t="s">
        <v>980</v>
      </c>
      <c r="C25" s="10"/>
      <c r="D25" s="10"/>
      <c r="E25" s="10"/>
      <c r="F25" s="10"/>
      <c r="G25" s="10"/>
      <c r="H25" s="10"/>
      <c r="I25" s="10"/>
      <c r="J25" s="10"/>
      <c r="K25" s="1760"/>
      <c r="L25" s="1760"/>
      <c r="M25" s="1760"/>
      <c r="N25" s="1760"/>
      <c r="O25" s="1760"/>
      <c r="P25" s="1760"/>
      <c r="Q25" s="1760"/>
      <c r="R25" s="10"/>
      <c r="S25" s="10"/>
      <c r="AI25" s="53"/>
    </row>
    <row r="26" spans="1:35" s="1" customFormat="1" ht="14.1" customHeight="1">
      <c r="A26" s="21"/>
      <c r="B26" s="10"/>
      <c r="C26" s="5" t="s">
        <v>981</v>
      </c>
      <c r="D26" s="10"/>
      <c r="E26" s="10"/>
      <c r="F26" s="10"/>
      <c r="G26" s="10"/>
      <c r="H26" s="10"/>
      <c r="I26" s="10"/>
      <c r="J26" s="10"/>
      <c r="K26" s="1761"/>
      <c r="L26" s="1761"/>
      <c r="M26" s="1761"/>
      <c r="N26" s="1761"/>
      <c r="O26" s="1761"/>
      <c r="P26" s="1761"/>
      <c r="Q26" s="1761"/>
      <c r="R26" s="10"/>
      <c r="S26" s="10"/>
      <c r="U26" s="48"/>
      <c r="V26" s="48"/>
      <c r="W26" s="48"/>
      <c r="X26" s="48"/>
      <c r="Y26" s="48"/>
      <c r="AH26" s="48"/>
      <c r="AI26" s="53"/>
    </row>
    <row r="27" spans="1:35" s="1" customFormat="1" ht="3" customHeight="1">
      <c r="A27" s="22"/>
      <c r="B27" s="10"/>
      <c r="C27" s="10"/>
      <c r="D27" s="10"/>
      <c r="E27" s="10"/>
      <c r="F27" s="10"/>
      <c r="G27" s="10"/>
      <c r="H27" s="10"/>
      <c r="I27" s="14"/>
      <c r="J27" s="14"/>
      <c r="K27" s="14"/>
      <c r="L27" s="14"/>
      <c r="M27" s="14"/>
      <c r="N27" s="10"/>
      <c r="O27" s="10"/>
      <c r="P27" s="10"/>
      <c r="Q27" s="10"/>
      <c r="R27" s="10"/>
      <c r="S27" s="10"/>
      <c r="U27" s="48"/>
      <c r="V27" s="48"/>
      <c r="W27" s="48"/>
      <c r="X27" s="48"/>
      <c r="Y27" s="48"/>
      <c r="Z27" s="48"/>
      <c r="AA27" s="48"/>
      <c r="AB27" s="48"/>
      <c r="AC27" s="48"/>
      <c r="AD27" s="48"/>
      <c r="AE27" s="48"/>
      <c r="AF27" s="48"/>
      <c r="AG27" s="48"/>
      <c r="AH27" s="48"/>
      <c r="AI27" s="53"/>
    </row>
    <row r="28" spans="1:35" s="1" customFormat="1" ht="14.1" customHeight="1">
      <c r="A28" s="22"/>
      <c r="B28" s="16" t="s">
        <v>982</v>
      </c>
      <c r="C28" s="23"/>
      <c r="D28" s="23"/>
      <c r="E28" s="23"/>
      <c r="F28" s="23"/>
      <c r="G28" s="23"/>
      <c r="H28" s="23"/>
      <c r="I28" s="14"/>
      <c r="J28" s="14"/>
      <c r="K28" s="1760"/>
      <c r="L28" s="1760"/>
      <c r="M28" s="1760"/>
      <c r="N28" s="1760"/>
      <c r="O28" s="1760"/>
      <c r="P28" s="1760"/>
      <c r="Q28" s="1760"/>
      <c r="R28" s="10"/>
      <c r="S28" s="10"/>
      <c r="U28" s="25"/>
      <c r="V28" s="25"/>
      <c r="W28" s="25"/>
      <c r="X28" s="25"/>
      <c r="Y28" s="25"/>
      <c r="Z28" s="25"/>
      <c r="AA28" s="25"/>
      <c r="AB28" s="48"/>
      <c r="AC28" s="48"/>
      <c r="AD28" s="48"/>
      <c r="AE28" s="48"/>
      <c r="AF28" s="48"/>
      <c r="AG28" s="48"/>
      <c r="AH28" s="48"/>
      <c r="AI28" s="53"/>
    </row>
    <row r="29" spans="1:35" s="1" customFormat="1" ht="14.1" customHeight="1">
      <c r="A29" s="22"/>
      <c r="B29" s="10"/>
      <c r="C29" s="24" t="s">
        <v>983</v>
      </c>
      <c r="D29" s="23"/>
      <c r="E29" s="23"/>
      <c r="F29" s="23"/>
      <c r="G29" s="23"/>
      <c r="H29" s="23"/>
      <c r="I29" s="14"/>
      <c r="J29" s="14"/>
      <c r="K29" s="1761"/>
      <c r="L29" s="1761"/>
      <c r="M29" s="1761"/>
      <c r="N29" s="1761"/>
      <c r="O29" s="1761"/>
      <c r="P29" s="1761"/>
      <c r="Q29" s="1761"/>
      <c r="R29" s="10"/>
      <c r="S29" s="10"/>
      <c r="U29" s="25"/>
      <c r="V29" s="25"/>
      <c r="W29" s="25"/>
      <c r="X29" s="25"/>
      <c r="Y29" s="25"/>
      <c r="Z29" s="25"/>
      <c r="AA29" s="25"/>
      <c r="AB29" s="48"/>
      <c r="AC29" s="48"/>
      <c r="AD29" s="48"/>
      <c r="AE29" s="48"/>
      <c r="AF29" s="48"/>
      <c r="AG29" s="48"/>
      <c r="AH29" s="48"/>
      <c r="AI29" s="53"/>
    </row>
    <row r="30" spans="1:35" s="1" customFormat="1" ht="3" customHeight="1">
      <c r="A30" s="13"/>
      <c r="B30" s="25"/>
      <c r="C30" s="25"/>
      <c r="D30" s="25"/>
      <c r="E30" s="25"/>
      <c r="F30" s="25"/>
      <c r="G30" s="25"/>
      <c r="H30" s="25"/>
      <c r="I30" s="44"/>
      <c r="J30" s="44"/>
      <c r="K30" s="44"/>
      <c r="L30" s="44"/>
      <c r="M30" s="44"/>
      <c r="U30" s="25"/>
      <c r="V30" s="25"/>
      <c r="W30" s="25"/>
      <c r="X30" s="25"/>
      <c r="Y30" s="25"/>
      <c r="Z30" s="25"/>
      <c r="AA30" s="25"/>
      <c r="AB30" s="48"/>
      <c r="AC30" s="48"/>
      <c r="AD30" s="48"/>
      <c r="AE30" s="48"/>
      <c r="AF30" s="48"/>
      <c r="AG30" s="48"/>
      <c r="AH30" s="48"/>
      <c r="AI30" s="53"/>
    </row>
    <row r="31" spans="1:35" s="1" customFormat="1" ht="14.1" customHeight="1">
      <c r="A31" s="20" t="s">
        <v>984</v>
      </c>
      <c r="AI31" s="53"/>
    </row>
    <row r="32" spans="1:35" s="1" customFormat="1" ht="14.1" customHeight="1">
      <c r="A32" s="11"/>
      <c r="B32" s="1752" t="s">
        <v>985</v>
      </c>
      <c r="C32" s="1752"/>
      <c r="D32" s="1752"/>
      <c r="E32" s="1752"/>
      <c r="F32" s="1752"/>
      <c r="G32" s="1752"/>
      <c r="H32" s="1752"/>
      <c r="I32" s="1752"/>
      <c r="J32" s="1752"/>
      <c r="K32" s="1752"/>
      <c r="L32" s="1752"/>
      <c r="M32" s="1752"/>
      <c r="N32" s="1752"/>
      <c r="O32" s="1752"/>
      <c r="P32" s="1752"/>
      <c r="Q32" s="1752"/>
      <c r="R32" s="1752"/>
      <c r="S32" s="1752"/>
      <c r="T32" s="1752"/>
      <c r="U32" s="1752"/>
      <c r="V32" s="1752"/>
      <c r="W32" s="1752"/>
      <c r="X32" s="1752"/>
      <c r="Y32" s="1752"/>
      <c r="Z32" s="1752"/>
      <c r="AA32" s="1752"/>
      <c r="AB32" s="1752"/>
      <c r="AC32" s="1752"/>
      <c r="AD32" s="1752"/>
      <c r="AE32" s="1752"/>
      <c r="AF32" s="1752"/>
      <c r="AG32" s="1752"/>
      <c r="AH32" s="1752"/>
      <c r="AI32" s="53"/>
    </row>
    <row r="33" spans="1:36" s="1" customFormat="1" ht="14.1" customHeight="1">
      <c r="A33" s="11"/>
      <c r="B33" s="27" t="s">
        <v>529</v>
      </c>
      <c r="C33" s="2" t="s">
        <v>986</v>
      </c>
      <c r="G33" s="27" t="s">
        <v>529</v>
      </c>
      <c r="H33" s="2" t="s">
        <v>987</v>
      </c>
      <c r="L33" s="27" t="s">
        <v>529</v>
      </c>
      <c r="M33" s="2" t="s">
        <v>988</v>
      </c>
      <c r="U33" s="27" t="s">
        <v>529</v>
      </c>
      <c r="V33" s="2" t="s">
        <v>989</v>
      </c>
      <c r="AC33" s="27" t="s">
        <v>529</v>
      </c>
      <c r="AD33" s="2" t="s">
        <v>990</v>
      </c>
      <c r="AI33" s="53"/>
    </row>
    <row r="34" spans="1:36" s="1" customFormat="1" ht="14.1" customHeight="1">
      <c r="A34" s="11"/>
      <c r="C34" s="5" t="s">
        <v>991</v>
      </c>
      <c r="D34" s="5"/>
      <c r="E34" s="5"/>
      <c r="F34" s="5"/>
      <c r="G34" s="10"/>
      <c r="H34" s="5" t="s">
        <v>969</v>
      </c>
      <c r="I34" s="5"/>
      <c r="J34" s="5"/>
      <c r="K34" s="10"/>
      <c r="L34" s="5"/>
      <c r="M34" s="5" t="s">
        <v>992</v>
      </c>
      <c r="N34" s="5"/>
      <c r="O34" s="5"/>
      <c r="P34" s="5"/>
      <c r="Q34" s="5"/>
      <c r="R34" s="5"/>
      <c r="S34" s="10"/>
      <c r="T34" s="5"/>
      <c r="U34" s="10"/>
      <c r="V34" s="5" t="s">
        <v>993</v>
      </c>
      <c r="W34" s="5"/>
      <c r="X34" s="5"/>
      <c r="Y34" s="5"/>
      <c r="Z34" s="5"/>
      <c r="AA34" s="10"/>
      <c r="AB34" s="10"/>
      <c r="AC34" s="10"/>
      <c r="AD34" s="5" t="s">
        <v>994</v>
      </c>
      <c r="AE34" s="10"/>
      <c r="AI34" s="53"/>
    </row>
    <row r="35" spans="1:36" s="1" customFormat="1" ht="3" customHeight="1">
      <c r="A35" s="11"/>
      <c r="C35" s="28"/>
      <c r="D35" s="28"/>
      <c r="E35" s="28"/>
      <c r="F35" s="28"/>
      <c r="H35" s="28"/>
      <c r="I35" s="28"/>
      <c r="J35" s="28"/>
      <c r="L35" s="28"/>
      <c r="M35" s="28"/>
      <c r="N35" s="28"/>
      <c r="O35" s="28"/>
      <c r="P35" s="28"/>
      <c r="Q35" s="28"/>
      <c r="R35" s="28"/>
      <c r="T35" s="28"/>
      <c r="V35" s="28"/>
      <c r="W35" s="28"/>
      <c r="X35" s="28"/>
      <c r="Y35" s="28"/>
      <c r="Z35" s="28"/>
      <c r="AD35" s="28"/>
      <c r="AI35" s="53"/>
    </row>
    <row r="36" spans="1:36" s="1" customFormat="1" ht="14.1" customHeight="1">
      <c r="A36" s="9"/>
      <c r="B36" s="27" t="s">
        <v>529</v>
      </c>
      <c r="C36" s="2" t="s">
        <v>995</v>
      </c>
      <c r="D36" s="2"/>
      <c r="E36" s="2"/>
      <c r="F36" s="2"/>
      <c r="G36" s="2"/>
      <c r="H36" s="2"/>
      <c r="I36" s="27" t="s">
        <v>529</v>
      </c>
      <c r="J36" s="2" t="s">
        <v>996</v>
      </c>
      <c r="M36" s="2"/>
      <c r="N36" s="2"/>
      <c r="O36" s="2"/>
      <c r="P36" s="2"/>
      <c r="Q36" s="27" t="s">
        <v>529</v>
      </c>
      <c r="R36" s="2" t="s">
        <v>997</v>
      </c>
      <c r="S36" s="2"/>
      <c r="V36" s="2"/>
      <c r="W36" s="2"/>
      <c r="X36" s="2"/>
      <c r="Y36" s="27" t="s">
        <v>529</v>
      </c>
      <c r="Z36" s="2" t="s">
        <v>807</v>
      </c>
      <c r="AB36" s="2"/>
      <c r="AC36" s="1779"/>
      <c r="AD36" s="1779"/>
      <c r="AE36" s="1779"/>
      <c r="AF36" s="1779"/>
      <c r="AG36" s="1779"/>
      <c r="AH36" s="4" t="s">
        <v>750</v>
      </c>
      <c r="AI36" s="53"/>
    </row>
    <row r="37" spans="1:36" s="1" customFormat="1" ht="14.1" customHeight="1">
      <c r="A37" s="9"/>
      <c r="B37" s="28"/>
      <c r="C37" s="5" t="s">
        <v>998</v>
      </c>
      <c r="D37" s="5"/>
      <c r="E37" s="5"/>
      <c r="F37" s="5"/>
      <c r="G37" s="5"/>
      <c r="H37" s="5"/>
      <c r="I37" s="5"/>
      <c r="J37" s="5"/>
      <c r="K37" s="5" t="s">
        <v>999</v>
      </c>
      <c r="M37" s="10"/>
      <c r="N37" s="5"/>
      <c r="O37" s="5"/>
      <c r="P37" s="5"/>
      <c r="Q37" s="5"/>
      <c r="R37" s="5"/>
      <c r="S37" s="5" t="s">
        <v>1000</v>
      </c>
      <c r="T37" s="5"/>
      <c r="V37" s="10"/>
      <c r="W37" s="5"/>
      <c r="X37" s="5"/>
      <c r="Y37" s="5"/>
      <c r="Z37" s="5" t="s">
        <v>477</v>
      </c>
      <c r="AB37" s="10"/>
      <c r="AC37" s="1779"/>
      <c r="AD37" s="1779"/>
      <c r="AE37" s="1779"/>
      <c r="AF37" s="1779"/>
      <c r="AG37" s="1779"/>
      <c r="AH37" s="4"/>
      <c r="AI37" s="53"/>
    </row>
    <row r="38" spans="1:36" s="1" customFormat="1" ht="3" customHeight="1">
      <c r="A38" s="11"/>
      <c r="C38" s="29"/>
      <c r="D38" s="28"/>
      <c r="E38" s="28"/>
      <c r="F38" s="28"/>
      <c r="G38" s="28"/>
      <c r="H38" s="28"/>
      <c r="I38" s="28"/>
      <c r="J38" s="28"/>
      <c r="K38" s="28"/>
      <c r="L38" s="28"/>
      <c r="M38" s="28"/>
      <c r="N38" s="28"/>
      <c r="O38" s="28"/>
      <c r="P38" s="28"/>
      <c r="Q38" s="28"/>
      <c r="R38" s="28"/>
      <c r="S38" s="28"/>
      <c r="T38" s="28"/>
      <c r="U38" s="28"/>
      <c r="V38" s="28"/>
      <c r="W38" s="28"/>
      <c r="X38" s="28"/>
      <c r="Y38" s="28"/>
      <c r="Z38" s="28"/>
      <c r="AA38" s="28"/>
      <c r="AI38" s="53"/>
    </row>
    <row r="39" spans="1:36" s="1" customFormat="1" ht="14.1" customHeight="1">
      <c r="A39" s="30" t="s">
        <v>1001</v>
      </c>
      <c r="B39" s="31"/>
      <c r="C39" s="31"/>
      <c r="D39" s="31"/>
      <c r="E39" s="31"/>
      <c r="F39" s="31"/>
      <c r="G39" s="31"/>
      <c r="H39" s="31"/>
      <c r="I39" s="45" t="s">
        <v>1002</v>
      </c>
      <c r="J39" s="31"/>
      <c r="K39" s="31"/>
      <c r="L39" s="31"/>
      <c r="M39" s="31"/>
      <c r="N39" s="31"/>
      <c r="O39" s="31"/>
      <c r="P39" s="31"/>
      <c r="Q39" s="31"/>
      <c r="R39" s="33" t="s">
        <v>1003</v>
      </c>
      <c r="S39" s="31"/>
      <c r="T39" s="31"/>
      <c r="U39" s="31"/>
      <c r="V39" s="31"/>
      <c r="W39" s="31"/>
      <c r="X39" s="31"/>
      <c r="Y39" s="31"/>
      <c r="Z39" s="31"/>
      <c r="AA39" s="31"/>
      <c r="AB39" s="31"/>
      <c r="AC39" s="31"/>
      <c r="AD39" s="31"/>
      <c r="AE39" s="31"/>
      <c r="AF39" s="31"/>
      <c r="AG39" s="31"/>
      <c r="AH39" s="31"/>
      <c r="AI39" s="56"/>
      <c r="AJ39" s="31"/>
    </row>
    <row r="40" spans="1:36" s="1" customFormat="1" ht="14.1" customHeight="1">
      <c r="A40" s="32"/>
      <c r="B40" s="33" t="s">
        <v>1004</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56"/>
      <c r="AJ40" s="31"/>
    </row>
    <row r="41" spans="1:36" s="1" customFormat="1" ht="14.1" customHeight="1">
      <c r="A41" s="32"/>
      <c r="B41" s="34" t="s">
        <v>1005</v>
      </c>
      <c r="C41" s="31"/>
      <c r="D41" s="31"/>
      <c r="E41" s="31"/>
      <c r="F41" s="1776" t="str">
        <f>IF(表紙!D5="","",表紙!D5)</f>
        <v/>
      </c>
      <c r="G41" s="1776"/>
      <c r="H41" s="1776"/>
      <c r="I41" s="1776"/>
      <c r="J41" s="1776"/>
      <c r="K41" s="1776"/>
      <c r="L41" s="1776"/>
      <c r="M41" s="1776"/>
      <c r="N41" s="1776"/>
      <c r="O41" s="1776"/>
      <c r="P41" s="1776"/>
      <c r="Q41" s="1776"/>
      <c r="R41" s="1776"/>
      <c r="S41" s="1776"/>
      <c r="T41" s="1776"/>
      <c r="U41" s="1776"/>
      <c r="V41" s="1776"/>
      <c r="W41" s="1776"/>
      <c r="X41" s="1776"/>
      <c r="Y41" s="31"/>
      <c r="Z41" s="31"/>
      <c r="AA41" s="31"/>
      <c r="AB41" s="31"/>
      <c r="AC41" s="31"/>
      <c r="AD41" s="31"/>
      <c r="AE41" s="31"/>
      <c r="AF41" s="31"/>
      <c r="AG41" s="31"/>
      <c r="AH41" s="31"/>
      <c r="AI41" s="56"/>
      <c r="AJ41" s="31"/>
    </row>
    <row r="42" spans="1:36" s="1" customFormat="1" ht="13.5" customHeight="1">
      <c r="A42" s="32"/>
      <c r="B42" s="31"/>
      <c r="C42" s="33" t="s">
        <v>242</v>
      </c>
      <c r="D42" s="31"/>
      <c r="E42" s="31"/>
      <c r="F42" s="1777"/>
      <c r="G42" s="1777"/>
      <c r="H42" s="1777"/>
      <c r="I42" s="1777"/>
      <c r="J42" s="1777"/>
      <c r="K42" s="1777"/>
      <c r="L42" s="1777"/>
      <c r="M42" s="1777"/>
      <c r="N42" s="1777"/>
      <c r="O42" s="1777"/>
      <c r="P42" s="1777"/>
      <c r="Q42" s="1777"/>
      <c r="R42" s="1777"/>
      <c r="S42" s="1777"/>
      <c r="T42" s="1777"/>
      <c r="U42" s="1777"/>
      <c r="V42" s="1777"/>
      <c r="W42" s="1777"/>
      <c r="X42" s="1777"/>
      <c r="Y42" s="36"/>
      <c r="Z42" s="36"/>
      <c r="AA42" s="36"/>
      <c r="AB42" s="36"/>
      <c r="AC42" s="36"/>
      <c r="AD42" s="36"/>
      <c r="AE42" s="36"/>
      <c r="AF42" s="31"/>
      <c r="AG42" s="31"/>
      <c r="AH42" s="31"/>
      <c r="AI42" s="56"/>
      <c r="AJ42" s="31"/>
    </row>
    <row r="43" spans="1:36" s="1" customFormat="1" ht="7.5" customHeight="1">
      <c r="A43" s="35"/>
      <c r="B43" s="31"/>
      <c r="C43" s="31"/>
      <c r="D43" s="31"/>
      <c r="E43" s="31"/>
      <c r="F43" s="31"/>
      <c r="G43" s="31"/>
      <c r="H43" s="31"/>
      <c r="I43" s="31"/>
      <c r="J43" s="31"/>
      <c r="K43" s="31"/>
      <c r="L43" s="31"/>
      <c r="M43" s="31"/>
      <c r="N43" s="31"/>
      <c r="O43" s="31"/>
      <c r="P43" s="31"/>
      <c r="Q43" s="31"/>
      <c r="R43" s="31"/>
      <c r="S43" s="31"/>
      <c r="T43" s="31"/>
      <c r="U43" s="36"/>
      <c r="V43" s="36"/>
      <c r="W43" s="36"/>
      <c r="X43" s="36"/>
      <c r="Y43" s="36"/>
      <c r="Z43" s="36"/>
      <c r="AA43" s="36"/>
      <c r="AB43" s="36"/>
      <c r="AC43" s="36"/>
      <c r="AD43" s="36"/>
      <c r="AE43" s="36"/>
      <c r="AF43" s="36"/>
      <c r="AG43" s="36"/>
      <c r="AH43" s="36"/>
      <c r="AI43" s="56"/>
      <c r="AJ43" s="31"/>
    </row>
    <row r="44" spans="1:36" s="1" customFormat="1" ht="12.75" customHeight="1">
      <c r="A44" s="32"/>
      <c r="B44" s="34" t="s">
        <v>1006</v>
      </c>
      <c r="C44" s="31"/>
      <c r="D44" s="31"/>
      <c r="E44" s="31"/>
      <c r="F44" s="1776" t="str">
        <f>IF(表紙!D8="","",表紙!D8)</f>
        <v/>
      </c>
      <c r="G44" s="1776"/>
      <c r="H44" s="1776"/>
      <c r="I44" s="1776"/>
      <c r="J44" s="1776"/>
      <c r="K44" s="1776"/>
      <c r="L44" s="1776"/>
      <c r="M44" s="1776"/>
      <c r="N44" s="1776"/>
      <c r="O44" s="1776"/>
      <c r="P44" s="1776"/>
      <c r="Q44" s="1776"/>
      <c r="R44" s="1776"/>
      <c r="S44" s="1776"/>
      <c r="T44" s="1776"/>
      <c r="U44" s="1776"/>
      <c r="V44" s="1776"/>
      <c r="W44" s="1776"/>
      <c r="X44" s="1776"/>
      <c r="Y44" s="31"/>
      <c r="Z44" s="31"/>
      <c r="AA44" s="31"/>
      <c r="AB44" s="31"/>
      <c r="AC44" s="31"/>
      <c r="AD44" s="31"/>
      <c r="AE44" s="31"/>
      <c r="AF44" s="31"/>
      <c r="AG44" s="31"/>
      <c r="AH44" s="31"/>
      <c r="AI44" s="56"/>
      <c r="AJ44" s="31"/>
    </row>
    <row r="45" spans="1:36" s="1" customFormat="1" ht="12.75" customHeight="1">
      <c r="A45" s="32"/>
      <c r="B45" s="31"/>
      <c r="C45" s="33" t="s">
        <v>549</v>
      </c>
      <c r="D45" s="33"/>
      <c r="E45" s="31"/>
      <c r="F45" s="1780"/>
      <c r="G45" s="1780"/>
      <c r="H45" s="1780"/>
      <c r="I45" s="1780"/>
      <c r="J45" s="1780"/>
      <c r="K45" s="1780"/>
      <c r="L45" s="1780"/>
      <c r="M45" s="1780"/>
      <c r="N45" s="1780"/>
      <c r="O45" s="1780"/>
      <c r="P45" s="1780"/>
      <c r="Q45" s="1780"/>
      <c r="R45" s="1780"/>
      <c r="S45" s="1780"/>
      <c r="T45" s="1780"/>
      <c r="U45" s="1780"/>
      <c r="V45" s="1780"/>
      <c r="W45" s="1780"/>
      <c r="X45" s="1780"/>
      <c r="Y45" s="36"/>
      <c r="Z45" s="36"/>
      <c r="AA45" s="36"/>
      <c r="AB45" s="36"/>
      <c r="AC45" s="36"/>
      <c r="AD45" s="36"/>
      <c r="AE45" s="36"/>
      <c r="AF45" s="31"/>
      <c r="AG45" s="31"/>
      <c r="AH45" s="31"/>
      <c r="AI45" s="56"/>
      <c r="AJ45" s="31"/>
    </row>
    <row r="46" spans="1:36" s="1" customFormat="1" ht="12.75" customHeight="1">
      <c r="A46" s="35"/>
      <c r="B46" s="31"/>
      <c r="C46" s="31"/>
      <c r="D46" s="31"/>
      <c r="E46" s="31"/>
      <c r="F46" s="31"/>
      <c r="G46" s="31"/>
      <c r="H46" s="31"/>
      <c r="I46" s="31"/>
      <c r="J46" s="31"/>
      <c r="K46" s="31"/>
      <c r="L46" s="31"/>
      <c r="M46" s="31"/>
      <c r="N46" s="31"/>
      <c r="O46" s="31"/>
      <c r="P46" s="31"/>
      <c r="Q46" s="31"/>
      <c r="R46" s="31"/>
      <c r="S46" s="31"/>
      <c r="T46" s="31"/>
      <c r="U46" s="36"/>
      <c r="V46" s="36"/>
      <c r="W46" s="36"/>
      <c r="X46" s="36"/>
      <c r="Y46" s="36"/>
      <c r="Z46" s="36"/>
      <c r="AA46" s="36"/>
      <c r="AB46" s="36"/>
      <c r="AC46" s="36"/>
      <c r="AD46" s="36"/>
      <c r="AE46" s="36"/>
      <c r="AF46" s="36"/>
      <c r="AG46" s="36"/>
      <c r="AH46" s="36"/>
      <c r="AI46" s="56"/>
      <c r="AJ46" s="31"/>
    </row>
    <row r="47" spans="1:36" ht="14.1" customHeight="1">
      <c r="A47" s="35"/>
      <c r="B47" s="34" t="s">
        <v>1007</v>
      </c>
      <c r="C47" s="36"/>
      <c r="D47" s="36"/>
      <c r="E47" s="36"/>
      <c r="F47" s="36"/>
      <c r="G47" s="36"/>
      <c r="H47" s="36"/>
      <c r="I47" s="36"/>
      <c r="J47" s="36"/>
      <c r="K47" s="36"/>
      <c r="L47" s="36"/>
      <c r="M47" s="36"/>
      <c r="N47" s="36"/>
      <c r="O47" s="36"/>
      <c r="P47" s="36"/>
      <c r="Q47" s="36"/>
      <c r="R47" s="36"/>
      <c r="S47" s="36"/>
      <c r="T47" s="36"/>
      <c r="U47" s="36"/>
      <c r="V47" s="36"/>
      <c r="W47" s="36"/>
      <c r="X47" s="36"/>
      <c r="Y47" s="36"/>
      <c r="Z47" s="36"/>
      <c r="AA47" s="1776" t="str">
        <f>IF(表紙!F11="","",表紙!F11)</f>
        <v/>
      </c>
      <c r="AB47" s="1776"/>
      <c r="AC47" s="1776"/>
      <c r="AD47" s="1776"/>
      <c r="AE47" s="1776"/>
      <c r="AF47" s="1776"/>
      <c r="AG47" s="1776"/>
      <c r="AH47" s="36"/>
      <c r="AI47" s="57"/>
      <c r="AJ47" s="45"/>
    </row>
    <row r="48" spans="1:36" ht="14.1" customHeight="1">
      <c r="A48" s="35"/>
      <c r="B48" s="34"/>
      <c r="C48" s="1697" t="s">
        <v>1008</v>
      </c>
      <c r="D48" s="1697"/>
      <c r="E48" s="1697"/>
      <c r="F48" s="1697"/>
      <c r="G48" s="1697"/>
      <c r="H48" s="1697"/>
      <c r="I48" s="1697"/>
      <c r="J48" s="1697"/>
      <c r="K48" s="1697"/>
      <c r="L48" s="1697"/>
      <c r="M48" s="1697"/>
      <c r="N48" s="1697"/>
      <c r="O48" s="1697"/>
      <c r="P48" s="1697"/>
      <c r="Q48" s="1697"/>
      <c r="R48" s="1697"/>
      <c r="S48" s="1697"/>
      <c r="T48" s="1697"/>
      <c r="U48" s="1697"/>
      <c r="V48" s="1697"/>
      <c r="W48" s="1697"/>
      <c r="X48" s="1697"/>
      <c r="Y48" s="1697"/>
      <c r="Z48" s="1697"/>
      <c r="AA48" s="1777"/>
      <c r="AB48" s="1777"/>
      <c r="AC48" s="1777"/>
      <c r="AD48" s="1777"/>
      <c r="AE48" s="1777"/>
      <c r="AF48" s="1777"/>
      <c r="AG48" s="1777"/>
      <c r="AH48" s="36"/>
      <c r="AI48" s="57"/>
      <c r="AJ48" s="45"/>
    </row>
    <row r="49" spans="1:36" ht="3" customHeight="1">
      <c r="A49" s="32"/>
      <c r="B49" s="33"/>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57"/>
      <c r="AJ49" s="45"/>
    </row>
    <row r="50" spans="1:36" ht="14.1" customHeight="1">
      <c r="A50" s="30" t="s">
        <v>1009</v>
      </c>
      <c r="B50" s="31"/>
      <c r="C50" s="31"/>
      <c r="D50" s="31"/>
      <c r="E50" s="31"/>
      <c r="F50" s="31"/>
      <c r="G50" s="31"/>
      <c r="H50" s="1697" t="s">
        <v>1010</v>
      </c>
      <c r="I50" s="1774"/>
      <c r="J50" s="1774"/>
      <c r="K50" s="1774"/>
      <c r="L50" s="1774"/>
      <c r="M50" s="1774"/>
      <c r="N50" s="1774"/>
      <c r="O50" s="1774"/>
      <c r="P50" s="1774"/>
      <c r="Q50" s="1774"/>
      <c r="R50" s="49"/>
      <c r="S50" s="49"/>
      <c r="T50" s="46"/>
      <c r="U50" s="1500">
        <f>YEAR(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2028</v>
      </c>
      <c r="V50" s="1500"/>
      <c r="W50" s="1500"/>
      <c r="X50" s="1500"/>
      <c r="Y50" s="1500"/>
      <c r="Z50" s="34" t="s">
        <v>450</v>
      </c>
      <c r="AA50" s="45"/>
      <c r="AB50" s="1500">
        <f>MONTH(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3</v>
      </c>
      <c r="AC50" s="1500"/>
      <c r="AD50" s="1500"/>
      <c r="AE50" s="1500"/>
      <c r="AF50" s="1500"/>
      <c r="AG50" s="34" t="s">
        <v>451</v>
      </c>
      <c r="AH50" s="46"/>
      <c r="AI50" s="57"/>
      <c r="AJ50" s="45"/>
    </row>
    <row r="51" spans="1:36" ht="14.1" customHeight="1">
      <c r="A51" s="32"/>
      <c r="B51" s="34" t="s">
        <v>1011</v>
      </c>
      <c r="C51" s="33"/>
      <c r="D51" s="33"/>
      <c r="E51" s="33"/>
      <c r="F51" s="33"/>
      <c r="G51" s="33"/>
      <c r="H51" s="31"/>
      <c r="I51" s="31"/>
      <c r="J51" s="31"/>
      <c r="K51" s="31"/>
      <c r="L51" s="31"/>
      <c r="M51" s="46"/>
      <c r="N51" s="31"/>
      <c r="O51" s="31"/>
      <c r="P51" s="31"/>
      <c r="Q51" s="31"/>
      <c r="R51" s="31"/>
      <c r="S51" s="46"/>
      <c r="T51" s="46"/>
      <c r="U51" s="1501"/>
      <c r="V51" s="1501"/>
      <c r="W51" s="1501"/>
      <c r="X51" s="1501"/>
      <c r="Y51" s="1501"/>
      <c r="Z51" s="51" t="s">
        <v>1012</v>
      </c>
      <c r="AA51" s="45"/>
      <c r="AB51" s="1501"/>
      <c r="AC51" s="1501"/>
      <c r="AD51" s="1501"/>
      <c r="AE51" s="1501"/>
      <c r="AF51" s="1501"/>
      <c r="AG51" s="51" t="s">
        <v>1013</v>
      </c>
      <c r="AH51" s="46"/>
      <c r="AI51" s="57"/>
      <c r="AJ51" s="45"/>
    </row>
    <row r="52" spans="1:36" ht="14.1" customHeight="1">
      <c r="A52" s="32"/>
      <c r="B52" s="33" t="s">
        <v>1014</v>
      </c>
      <c r="C52" s="33"/>
      <c r="D52" s="33"/>
      <c r="E52" s="33"/>
      <c r="F52" s="33"/>
      <c r="G52" s="33"/>
      <c r="H52" s="33"/>
      <c r="I52" s="33"/>
      <c r="J52" s="33"/>
      <c r="K52" s="33"/>
      <c r="L52" s="33"/>
      <c r="M52" s="33"/>
      <c r="N52" s="33"/>
      <c r="O52" s="33"/>
      <c r="P52" s="33"/>
      <c r="Q52" s="33"/>
      <c r="R52" s="33"/>
      <c r="S52" s="33"/>
      <c r="T52" s="33"/>
      <c r="U52" s="31"/>
      <c r="V52" s="31"/>
      <c r="W52" s="31"/>
      <c r="X52" s="31"/>
      <c r="Y52" s="31"/>
      <c r="Z52" s="31"/>
      <c r="AA52" s="31"/>
      <c r="AB52" s="31"/>
      <c r="AC52" s="31"/>
      <c r="AD52" s="31"/>
      <c r="AE52" s="31"/>
      <c r="AF52" s="31"/>
      <c r="AG52" s="31"/>
      <c r="AH52" s="31"/>
      <c r="AI52" s="57"/>
      <c r="AJ52" s="45"/>
    </row>
    <row r="53" spans="1:36" ht="6" customHeight="1">
      <c r="A53" s="32"/>
      <c r="B53" s="33"/>
      <c r="C53" s="33"/>
      <c r="D53" s="33"/>
      <c r="E53" s="33"/>
      <c r="F53" s="33"/>
      <c r="G53" s="33"/>
      <c r="H53" s="33"/>
      <c r="I53" s="33"/>
      <c r="J53" s="33"/>
      <c r="K53" s="33"/>
      <c r="L53" s="33"/>
      <c r="M53" s="33"/>
      <c r="N53" s="436"/>
      <c r="O53" s="436"/>
      <c r="P53" s="33"/>
      <c r="Q53" s="33"/>
      <c r="R53" s="33"/>
      <c r="S53" s="33"/>
      <c r="T53" s="33"/>
      <c r="U53" s="31"/>
      <c r="V53" s="31"/>
      <c r="W53" s="31"/>
      <c r="X53" s="31"/>
      <c r="Y53" s="31"/>
      <c r="Z53" s="31"/>
      <c r="AA53" s="31"/>
      <c r="AB53" s="31"/>
      <c r="AC53" s="31"/>
      <c r="AD53" s="31"/>
      <c r="AE53" s="31"/>
      <c r="AF53" s="31"/>
      <c r="AG53" s="31"/>
      <c r="AH53" s="31"/>
      <c r="AI53" s="57"/>
      <c r="AJ53" s="45"/>
    </row>
    <row r="54" spans="1:36" ht="14.1" customHeight="1">
      <c r="A54" s="30" t="s">
        <v>1015</v>
      </c>
      <c r="B54" s="37"/>
      <c r="C54" s="37"/>
      <c r="D54" s="37"/>
      <c r="E54" s="37"/>
      <c r="F54" s="37"/>
      <c r="G54" s="37"/>
      <c r="H54" s="37"/>
      <c r="I54" s="37"/>
      <c r="J54" s="37"/>
      <c r="K54" s="33"/>
      <c r="L54" s="33"/>
      <c r="M54" s="33"/>
      <c r="N54" s="436"/>
      <c r="O54" s="436"/>
      <c r="P54" s="33"/>
      <c r="Q54" s="33"/>
      <c r="R54" s="33"/>
      <c r="S54" s="33"/>
      <c r="T54" s="33"/>
      <c r="U54" s="1768"/>
      <c r="V54" s="1768"/>
      <c r="W54" s="1768"/>
      <c r="X54" s="1768"/>
      <c r="Y54" s="1768"/>
      <c r="Z54" s="34" t="s">
        <v>450</v>
      </c>
      <c r="AA54" s="31"/>
      <c r="AB54" s="1768"/>
      <c r="AC54" s="1768"/>
      <c r="AD54" s="1768"/>
      <c r="AE54" s="1768"/>
      <c r="AF54" s="1768"/>
      <c r="AG54" s="34" t="s">
        <v>451</v>
      </c>
      <c r="AH54" s="31"/>
      <c r="AI54" s="57"/>
      <c r="AJ54" s="45"/>
    </row>
    <row r="55" spans="1:36" ht="14.1" customHeight="1">
      <c r="A55" s="32"/>
      <c r="B55" s="33" t="s">
        <v>1016</v>
      </c>
      <c r="C55" s="33"/>
      <c r="D55" s="33"/>
      <c r="E55" s="33"/>
      <c r="F55" s="33"/>
      <c r="G55" s="33"/>
      <c r="H55" s="33"/>
      <c r="I55" s="33"/>
      <c r="J55" s="33"/>
      <c r="K55" s="33"/>
      <c r="L55" s="33"/>
      <c r="M55" s="33"/>
      <c r="N55" s="33"/>
      <c r="O55" s="33"/>
      <c r="P55" s="33"/>
      <c r="Q55" s="33"/>
      <c r="R55" s="33"/>
      <c r="S55" s="33"/>
      <c r="T55" s="33"/>
      <c r="U55" s="1769"/>
      <c r="V55" s="1769"/>
      <c r="W55" s="1769"/>
      <c r="X55" s="1769"/>
      <c r="Y55" s="1769"/>
      <c r="Z55" s="51" t="s">
        <v>1012</v>
      </c>
      <c r="AA55" s="45"/>
      <c r="AB55" s="1769"/>
      <c r="AC55" s="1769"/>
      <c r="AD55" s="1769"/>
      <c r="AE55" s="1769"/>
      <c r="AF55" s="1769"/>
      <c r="AG55" s="33" t="s">
        <v>1013</v>
      </c>
      <c r="AH55" s="31"/>
      <c r="AI55" s="57"/>
      <c r="AJ55" s="45"/>
    </row>
    <row r="56" spans="1:36" ht="6" customHeight="1">
      <c r="A56" s="32"/>
      <c r="B56" s="33"/>
      <c r="C56" s="33"/>
      <c r="D56" s="33"/>
      <c r="E56" s="33"/>
      <c r="F56" s="33"/>
      <c r="G56" s="33"/>
      <c r="H56" s="33"/>
      <c r="I56" s="33"/>
      <c r="J56" s="33"/>
      <c r="K56" s="33"/>
      <c r="L56" s="33"/>
      <c r="M56" s="33"/>
      <c r="N56" s="436"/>
      <c r="O56" s="436"/>
      <c r="P56" s="33"/>
      <c r="Q56" s="33"/>
      <c r="R56" s="33"/>
      <c r="S56" s="33"/>
      <c r="T56" s="33"/>
      <c r="U56" s="31"/>
      <c r="V56" s="31"/>
      <c r="W56" s="31"/>
      <c r="X56" s="31"/>
      <c r="Y56" s="31"/>
      <c r="Z56" s="31"/>
      <c r="AA56" s="31"/>
      <c r="AB56" s="31"/>
      <c r="AC56" s="31"/>
      <c r="AD56" s="31"/>
      <c r="AE56" s="31"/>
      <c r="AF56" s="31"/>
      <c r="AG56" s="31"/>
      <c r="AH56" s="31"/>
      <c r="AI56" s="57"/>
      <c r="AJ56" s="45"/>
    </row>
    <row r="57" spans="1:36" ht="14.1" customHeight="1">
      <c r="A57" s="456" t="s">
        <v>1098</v>
      </c>
      <c r="B57" s="37"/>
      <c r="C57" s="37"/>
      <c r="D57" s="37"/>
      <c r="E57" s="37"/>
      <c r="F57" s="37"/>
      <c r="G57" s="37"/>
      <c r="H57" s="37"/>
      <c r="I57" s="37"/>
      <c r="J57" s="37"/>
      <c r="K57" s="33"/>
      <c r="L57" s="33"/>
      <c r="M57" s="33"/>
      <c r="N57" s="436"/>
      <c r="O57" s="436"/>
      <c r="P57" s="33"/>
      <c r="Q57" s="33"/>
      <c r="R57" s="33"/>
      <c r="S57" s="33"/>
      <c r="T57" s="33"/>
      <c r="U57" s="448"/>
      <c r="V57" s="448"/>
      <c r="W57" s="448"/>
      <c r="X57" s="448"/>
      <c r="Y57" s="448"/>
      <c r="Z57" s="34"/>
      <c r="AA57" s="31"/>
      <c r="AB57" s="448"/>
      <c r="AC57" s="448"/>
      <c r="AD57" s="448"/>
      <c r="AE57" s="448"/>
      <c r="AF57" s="457" t="s">
        <v>181</v>
      </c>
      <c r="AG57" s="458" t="s">
        <v>625</v>
      </c>
      <c r="AH57" s="458" t="s">
        <v>182</v>
      </c>
      <c r="AI57" s="57"/>
      <c r="AJ57" s="45"/>
    </row>
    <row r="58" spans="1:36" ht="14.1" customHeight="1">
      <c r="A58" s="32"/>
      <c r="B58" s="1775" t="s">
        <v>1121</v>
      </c>
      <c r="C58" s="1775"/>
      <c r="D58" s="1775"/>
      <c r="E58" s="1775"/>
      <c r="F58" s="1775"/>
      <c r="G58" s="1775"/>
      <c r="H58" s="1775"/>
      <c r="I58" s="1775"/>
      <c r="J58" s="1775"/>
      <c r="K58" s="1775"/>
      <c r="L58" s="1775"/>
      <c r="M58" s="1775"/>
      <c r="N58" s="1775"/>
      <c r="O58" s="1775"/>
      <c r="P58" s="1775"/>
      <c r="Q58" s="1775"/>
      <c r="R58" s="1775"/>
      <c r="S58" s="1775"/>
      <c r="T58" s="1775"/>
      <c r="U58" s="1775"/>
      <c r="V58" s="1775"/>
      <c r="W58" s="1775"/>
      <c r="X58" s="1775"/>
      <c r="Y58" s="1775"/>
      <c r="Z58" s="1775"/>
      <c r="AA58" s="1775"/>
      <c r="AB58" s="1775"/>
      <c r="AC58" s="1775"/>
      <c r="AD58" s="1775"/>
      <c r="AE58" s="448"/>
      <c r="AF58" s="457" t="s">
        <v>727</v>
      </c>
      <c r="AG58" s="125" t="s">
        <v>630</v>
      </c>
      <c r="AH58" s="458" t="s">
        <v>728</v>
      </c>
      <c r="AI58" s="57"/>
      <c r="AJ58" s="45"/>
    </row>
    <row r="59" spans="1:36" ht="12.75" customHeight="1">
      <c r="A59" s="32"/>
      <c r="B59" s="1775"/>
      <c r="C59" s="1775"/>
      <c r="D59" s="1775"/>
      <c r="E59" s="1775"/>
      <c r="F59" s="1775"/>
      <c r="G59" s="1775"/>
      <c r="H59" s="1775"/>
      <c r="I59" s="1775"/>
      <c r="J59" s="1775"/>
      <c r="K59" s="1775"/>
      <c r="L59" s="1775"/>
      <c r="M59" s="1775"/>
      <c r="N59" s="1775"/>
      <c r="O59" s="1775"/>
      <c r="P59" s="1775"/>
      <c r="Q59" s="1775"/>
      <c r="R59" s="1775"/>
      <c r="S59" s="1775"/>
      <c r="T59" s="1775"/>
      <c r="U59" s="1775"/>
      <c r="V59" s="1775"/>
      <c r="W59" s="1775"/>
      <c r="X59" s="1775"/>
      <c r="Y59" s="1775"/>
      <c r="Z59" s="1775"/>
      <c r="AA59" s="1775"/>
      <c r="AB59" s="1775"/>
      <c r="AC59" s="1775"/>
      <c r="AD59" s="1775"/>
      <c r="AE59" s="31"/>
      <c r="AF59" s="31"/>
      <c r="AG59" s="31"/>
      <c r="AH59" s="31"/>
      <c r="AI59" s="57"/>
      <c r="AJ59" s="45"/>
    </row>
    <row r="60" spans="1:36" ht="12.75" customHeight="1">
      <c r="A60" s="32"/>
      <c r="B60" s="33"/>
      <c r="C60" s="33"/>
      <c r="D60" s="33"/>
      <c r="E60" s="33"/>
      <c r="F60" s="33"/>
      <c r="G60" s="33"/>
      <c r="H60" s="33"/>
      <c r="I60" s="33"/>
      <c r="J60" s="33"/>
      <c r="K60" s="33"/>
      <c r="L60" s="33"/>
      <c r="M60" s="33"/>
      <c r="N60" s="33"/>
      <c r="O60" s="33"/>
      <c r="P60" s="33"/>
      <c r="Q60" s="33"/>
      <c r="R60" s="33"/>
      <c r="S60" s="33"/>
      <c r="T60" s="33"/>
      <c r="U60" s="31"/>
      <c r="V60" s="31"/>
      <c r="W60" s="31"/>
      <c r="X60" s="31"/>
      <c r="Y60" s="31"/>
      <c r="Z60" s="31"/>
      <c r="AA60" s="31"/>
      <c r="AB60" s="31"/>
      <c r="AC60" s="31"/>
      <c r="AD60" s="31"/>
      <c r="AE60" s="31"/>
      <c r="AF60" s="31"/>
      <c r="AG60" s="31"/>
      <c r="AH60" s="31"/>
      <c r="AI60" s="57"/>
      <c r="AJ60" s="45"/>
    </row>
    <row r="61" spans="1:36" ht="12.75" customHeight="1">
      <c r="A61" s="32"/>
      <c r="B61" s="33"/>
      <c r="C61" s="33"/>
      <c r="D61" s="33"/>
      <c r="E61" s="33"/>
      <c r="F61" s="33"/>
      <c r="G61" s="33"/>
      <c r="H61" s="33"/>
      <c r="I61" s="33"/>
      <c r="J61" s="33"/>
      <c r="K61" s="33"/>
      <c r="L61" s="33"/>
      <c r="M61" s="33"/>
      <c r="N61" s="33"/>
      <c r="O61" s="33"/>
      <c r="P61" s="33"/>
      <c r="Q61" s="33"/>
      <c r="R61" s="33"/>
      <c r="S61" s="33"/>
      <c r="T61" s="33"/>
      <c r="U61" s="31"/>
      <c r="V61" s="31"/>
      <c r="W61" s="31"/>
      <c r="X61" s="31"/>
      <c r="Y61" s="31"/>
      <c r="Z61" s="31"/>
      <c r="AA61" s="31"/>
      <c r="AB61" s="31"/>
      <c r="AC61" s="31"/>
      <c r="AD61" s="31"/>
      <c r="AE61" s="31"/>
      <c r="AF61" s="31"/>
      <c r="AG61" s="31"/>
      <c r="AH61" s="31"/>
      <c r="AI61" s="57"/>
      <c r="AJ61" s="45"/>
    </row>
    <row r="62" spans="1:36" ht="14.1" customHeight="1">
      <c r="A62" s="32"/>
      <c r="B62" s="38" t="s">
        <v>903</v>
      </c>
      <c r="C62" s="31"/>
      <c r="D62" s="31"/>
      <c r="E62" s="31"/>
      <c r="F62" s="31"/>
      <c r="G62" s="31"/>
      <c r="H62" s="31"/>
      <c r="I62" s="31"/>
      <c r="J62" s="31"/>
      <c r="K62" s="31"/>
      <c r="L62" s="31"/>
      <c r="M62" s="31"/>
      <c r="N62" s="31"/>
      <c r="O62" s="31"/>
      <c r="P62" s="31"/>
      <c r="Q62" s="33" t="s">
        <v>904</v>
      </c>
      <c r="R62" s="31"/>
      <c r="T62" s="33"/>
      <c r="U62" s="31"/>
      <c r="V62" s="31"/>
      <c r="W62" s="31"/>
      <c r="X62" s="31"/>
      <c r="Y62" s="31"/>
      <c r="Z62" s="31"/>
      <c r="AA62" s="31"/>
      <c r="AB62" s="31"/>
      <c r="AC62" s="31"/>
      <c r="AD62" s="31"/>
      <c r="AE62" s="31"/>
      <c r="AF62" s="31"/>
      <c r="AG62" s="31"/>
      <c r="AH62" s="31"/>
      <c r="AI62" s="57"/>
      <c r="AJ62" s="45"/>
    </row>
    <row r="63" spans="1:36" ht="14.1" customHeight="1">
      <c r="A63" s="32"/>
      <c r="B63" s="38" t="s">
        <v>1017</v>
      </c>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57"/>
      <c r="AJ63" s="45"/>
    </row>
    <row r="64" spans="1:36" ht="14.1" customHeight="1">
      <c r="A64" s="32"/>
      <c r="B64" s="39" t="s">
        <v>1018</v>
      </c>
      <c r="C64" s="31"/>
      <c r="D64" s="31"/>
      <c r="E64" s="31"/>
      <c r="F64" s="31"/>
      <c r="G64" s="31"/>
      <c r="H64" s="31"/>
      <c r="I64" s="31"/>
      <c r="J64" s="31"/>
      <c r="K64" s="31"/>
      <c r="L64" s="31"/>
      <c r="M64" s="31"/>
      <c r="N64" s="31"/>
      <c r="O64" s="31"/>
      <c r="P64" s="31"/>
      <c r="Q64" s="31"/>
      <c r="R64" s="31"/>
      <c r="S64" s="31"/>
      <c r="T64" s="31"/>
      <c r="U64" s="31"/>
      <c r="V64" s="31"/>
      <c r="W64" s="31"/>
      <c r="X64" s="50"/>
      <c r="Y64" s="50"/>
      <c r="Z64" s="50"/>
      <c r="AA64" s="50"/>
      <c r="AB64" s="31"/>
      <c r="AC64" s="31"/>
      <c r="AD64" s="31"/>
      <c r="AE64" s="31"/>
      <c r="AF64" s="31"/>
      <c r="AG64" s="31"/>
      <c r="AH64" s="31"/>
      <c r="AI64" s="57"/>
      <c r="AJ64" s="45"/>
    </row>
    <row r="65" spans="1:36" ht="14.1" customHeight="1">
      <c r="A65" s="32"/>
      <c r="B65" s="39"/>
      <c r="C65" s="31"/>
      <c r="D65" s="31"/>
      <c r="E65" s="31"/>
      <c r="F65" s="31"/>
      <c r="G65" s="31"/>
      <c r="H65" s="31"/>
      <c r="I65" s="31"/>
      <c r="J65" s="31"/>
      <c r="K65" s="31"/>
      <c r="L65" s="31"/>
      <c r="M65" s="31"/>
      <c r="N65" s="31"/>
      <c r="O65" s="31"/>
      <c r="P65" s="31"/>
      <c r="Q65" s="31"/>
      <c r="R65" s="31"/>
      <c r="S65" s="31"/>
      <c r="T65" s="31"/>
      <c r="U65" s="31"/>
      <c r="V65" s="31"/>
      <c r="W65" s="31"/>
      <c r="X65" s="50"/>
      <c r="Y65" s="50"/>
      <c r="Z65" s="50"/>
      <c r="AA65" s="50"/>
      <c r="AB65" s="31"/>
      <c r="AC65" s="31"/>
      <c r="AD65" s="31"/>
      <c r="AE65" s="31"/>
      <c r="AF65" s="31"/>
      <c r="AG65" s="31"/>
      <c r="AH65" s="31"/>
      <c r="AI65" s="57"/>
      <c r="AJ65" s="45"/>
    </row>
    <row r="66" spans="1:36" ht="14.1" customHeight="1">
      <c r="A66" s="32"/>
      <c r="B66" s="39"/>
      <c r="C66" s="31"/>
      <c r="D66" s="31"/>
      <c r="E66" s="31"/>
      <c r="F66" s="31"/>
      <c r="G66" s="31"/>
      <c r="H66" s="31"/>
      <c r="I66" s="31"/>
      <c r="J66" s="31"/>
      <c r="K66" s="31"/>
      <c r="L66" s="31"/>
      <c r="M66" s="31"/>
      <c r="N66" s="31"/>
      <c r="O66" s="31"/>
      <c r="P66" s="31"/>
      <c r="Q66" s="31"/>
      <c r="R66" s="31"/>
      <c r="S66" s="31"/>
      <c r="T66" s="31"/>
      <c r="U66" s="31"/>
      <c r="V66" s="31"/>
      <c r="W66" s="31"/>
      <c r="X66" s="50"/>
      <c r="Y66" s="50"/>
      <c r="Z66" s="50"/>
      <c r="AA66" s="50"/>
      <c r="AB66" s="31"/>
      <c r="AC66" s="31"/>
      <c r="AD66" s="31"/>
      <c r="AE66" s="31"/>
      <c r="AF66" s="31"/>
      <c r="AG66" s="31"/>
      <c r="AH66" s="31"/>
      <c r="AI66" s="57"/>
      <c r="AJ66" s="45"/>
    </row>
    <row r="67" spans="1:36" ht="14.1" customHeight="1">
      <c r="A67" s="32"/>
      <c r="B67" s="1770" t="s">
        <v>1019</v>
      </c>
      <c r="C67" s="1770"/>
      <c r="D67" s="1770"/>
      <c r="E67" s="1770"/>
      <c r="F67" s="1770"/>
      <c r="G67" s="1770"/>
      <c r="H67" s="1770"/>
      <c r="I67" s="1770"/>
      <c r="J67" s="1770"/>
      <c r="K67" s="1770"/>
      <c r="L67" s="1770"/>
      <c r="M67" s="1770"/>
      <c r="N67" s="1770"/>
      <c r="O67" s="1770"/>
      <c r="P67" s="1770"/>
      <c r="Q67" s="1770"/>
      <c r="R67" s="1770"/>
      <c r="S67" s="1770"/>
      <c r="T67" s="45"/>
      <c r="U67" s="50"/>
      <c r="V67" s="45"/>
      <c r="W67" s="1500"/>
      <c r="X67" s="1500"/>
      <c r="Y67" s="1500"/>
      <c r="Z67" s="1700" t="s">
        <v>450</v>
      </c>
      <c r="AA67" s="1700"/>
      <c r="AB67" s="1500"/>
      <c r="AC67" s="1500"/>
      <c r="AD67" s="1700" t="s">
        <v>451</v>
      </c>
      <c r="AE67" s="1700"/>
      <c r="AF67" s="1500"/>
      <c r="AG67" s="1500"/>
      <c r="AH67" s="50" t="s">
        <v>452</v>
      </c>
      <c r="AI67" s="57"/>
      <c r="AJ67" s="45"/>
    </row>
    <row r="68" spans="1:36" ht="14.1" customHeight="1">
      <c r="A68" s="32"/>
      <c r="B68" s="1771"/>
      <c r="C68" s="1771"/>
      <c r="D68" s="1771"/>
      <c r="E68" s="1771"/>
      <c r="F68" s="1771"/>
      <c r="G68" s="1771"/>
      <c r="H68" s="1771"/>
      <c r="I68" s="1771"/>
      <c r="J68" s="1771"/>
      <c r="K68" s="1771"/>
      <c r="L68" s="1771"/>
      <c r="M68" s="1771"/>
      <c r="N68" s="1771"/>
      <c r="O68" s="1771"/>
      <c r="P68" s="1771"/>
      <c r="Q68" s="1771"/>
      <c r="R68" s="1771"/>
      <c r="S68" s="1771"/>
      <c r="T68" s="68"/>
      <c r="U68" s="69"/>
      <c r="V68" s="70"/>
      <c r="W68" s="1772"/>
      <c r="X68" s="1772"/>
      <c r="Y68" s="1772"/>
      <c r="Z68" s="1773" t="s">
        <v>454</v>
      </c>
      <c r="AA68" s="1773"/>
      <c r="AB68" s="1772"/>
      <c r="AC68" s="1772"/>
      <c r="AD68" s="1773" t="s">
        <v>455</v>
      </c>
      <c r="AE68" s="1773"/>
      <c r="AF68" s="1772"/>
      <c r="AG68" s="1772"/>
      <c r="AH68" s="69" t="s">
        <v>456</v>
      </c>
      <c r="AI68" s="57"/>
      <c r="AJ68" s="45"/>
    </row>
    <row r="69" spans="1:36" ht="12.75" customHeight="1">
      <c r="A69" s="58"/>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57"/>
      <c r="AJ69" s="45"/>
    </row>
    <row r="70" spans="1:36" ht="14.1" customHeight="1">
      <c r="A70" s="58"/>
      <c r="B70" s="59" t="s">
        <v>907</v>
      </c>
      <c r="C70" s="60"/>
      <c r="D70" s="51" t="s">
        <v>910</v>
      </c>
      <c r="E70" s="51"/>
      <c r="F70" s="60"/>
      <c r="G70" s="60"/>
      <c r="H70" s="60"/>
      <c r="I70" s="60"/>
      <c r="J70" s="60"/>
      <c r="K70" s="60"/>
      <c r="L70" s="60"/>
      <c r="M70" s="60"/>
      <c r="N70" s="60"/>
      <c r="O70" s="60"/>
      <c r="P70" s="60"/>
      <c r="Q70" s="60"/>
      <c r="R70" s="60"/>
      <c r="S70" s="60"/>
      <c r="T70" s="60"/>
      <c r="U70" s="60"/>
      <c r="V70" s="60"/>
      <c r="W70" s="60"/>
      <c r="X70" s="60"/>
      <c r="Y70" s="60"/>
      <c r="Z70" s="60"/>
      <c r="AA70" s="60"/>
      <c r="AB70" s="60"/>
      <c r="AC70" s="60"/>
      <c r="AD70" s="71"/>
      <c r="AE70" s="60"/>
      <c r="AF70" s="33"/>
      <c r="AG70" s="72"/>
      <c r="AH70" s="45"/>
      <c r="AI70" s="57"/>
      <c r="AJ70" s="45"/>
    </row>
    <row r="71" spans="1:36" ht="14.1" customHeight="1">
      <c r="A71" s="58"/>
      <c r="B71" s="59" t="s">
        <v>1020</v>
      </c>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33"/>
      <c r="AG71" s="72"/>
      <c r="AH71" s="45"/>
      <c r="AI71" s="57"/>
      <c r="AJ71" s="45"/>
    </row>
    <row r="72" spans="1:36" ht="14.1" customHeight="1">
      <c r="A72" s="58"/>
      <c r="B72" s="1767" t="s">
        <v>1021</v>
      </c>
      <c r="C72" s="1767"/>
      <c r="D72" s="1767"/>
      <c r="E72" s="1767"/>
      <c r="F72" s="1767"/>
      <c r="G72" s="1767"/>
      <c r="H72" s="1767"/>
      <c r="I72" s="1767"/>
      <c r="J72" s="1767"/>
      <c r="K72" s="1767"/>
      <c r="L72" s="1767"/>
      <c r="M72" s="1767"/>
      <c r="N72" s="1767"/>
      <c r="O72" s="1767"/>
      <c r="P72" s="1767"/>
      <c r="Q72" s="1767"/>
      <c r="R72" s="1767"/>
      <c r="S72" s="1767"/>
      <c r="T72" s="1767"/>
      <c r="U72" s="1767"/>
      <c r="V72" s="1767"/>
      <c r="W72" s="1767"/>
      <c r="X72" s="1767"/>
      <c r="Y72" s="1767"/>
      <c r="Z72" s="1767"/>
      <c r="AA72" s="1767"/>
      <c r="AB72" s="1767"/>
      <c r="AC72" s="1767"/>
      <c r="AD72" s="1767"/>
      <c r="AE72" s="1767"/>
      <c r="AF72" s="1767"/>
      <c r="AG72" s="1767"/>
      <c r="AH72" s="1767"/>
      <c r="AI72" s="57"/>
      <c r="AJ72" s="45"/>
    </row>
    <row r="73" spans="1:36" ht="14.1" customHeight="1">
      <c r="A73" s="58"/>
      <c r="B73" s="1767"/>
      <c r="C73" s="1767"/>
      <c r="D73" s="1767"/>
      <c r="E73" s="1767"/>
      <c r="F73" s="1767"/>
      <c r="G73" s="1767"/>
      <c r="H73" s="1767"/>
      <c r="I73" s="1767"/>
      <c r="J73" s="1767"/>
      <c r="K73" s="1767"/>
      <c r="L73" s="1767"/>
      <c r="M73" s="1767"/>
      <c r="N73" s="1767"/>
      <c r="O73" s="1767"/>
      <c r="P73" s="1767"/>
      <c r="Q73" s="1767"/>
      <c r="R73" s="1767"/>
      <c r="S73" s="1767"/>
      <c r="T73" s="1767"/>
      <c r="U73" s="1767"/>
      <c r="V73" s="1767"/>
      <c r="W73" s="1767"/>
      <c r="X73" s="1767"/>
      <c r="Y73" s="1767"/>
      <c r="Z73" s="1767"/>
      <c r="AA73" s="1767"/>
      <c r="AB73" s="1767"/>
      <c r="AC73" s="1767"/>
      <c r="AD73" s="1767"/>
      <c r="AE73" s="1767"/>
      <c r="AF73" s="1767"/>
      <c r="AG73" s="1767"/>
      <c r="AH73" s="1767"/>
      <c r="AI73" s="57"/>
      <c r="AJ73" s="45"/>
    </row>
    <row r="74" spans="1:36" ht="14.1" customHeight="1">
      <c r="A74" s="62"/>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73"/>
      <c r="AJ74" s="45"/>
    </row>
    <row r="75" spans="1:36" ht="14.1" customHeight="1">
      <c r="A75" s="64"/>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57"/>
      <c r="AJ75" s="45"/>
    </row>
    <row r="76" spans="1:36" ht="14.1" customHeight="1">
      <c r="A76" s="58"/>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57"/>
      <c r="AJ76" s="45"/>
    </row>
    <row r="77" spans="1:36" ht="14.1" customHeight="1">
      <c r="A77" s="58"/>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57"/>
      <c r="AJ77" s="45"/>
    </row>
    <row r="78" spans="1:36" ht="14.1" customHeight="1">
      <c r="A78" s="58"/>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57"/>
      <c r="AJ78" s="45"/>
    </row>
    <row r="79" spans="1:36" ht="14.1" customHeight="1">
      <c r="A79" s="58"/>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57"/>
      <c r="AJ79" s="45"/>
    </row>
    <row r="80" spans="1:36" ht="14.1" customHeight="1">
      <c r="A80" s="58"/>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57"/>
      <c r="AJ80" s="45"/>
    </row>
    <row r="81" spans="1:36" ht="14.1" customHeight="1">
      <c r="A81" s="58"/>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57"/>
      <c r="AJ81" s="45"/>
    </row>
    <row r="82" spans="1:36" ht="14.1" customHeight="1">
      <c r="A82" s="62"/>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73"/>
      <c r="AJ82" s="45"/>
    </row>
    <row r="83" spans="1:36" ht="15" customHeight="1">
      <c r="A83" s="66"/>
    </row>
    <row r="84" spans="1:36" ht="15" customHeight="1">
      <c r="A84" s="67"/>
    </row>
    <row r="85" spans="1:36" ht="15" customHeight="1">
      <c r="A85" s="67"/>
    </row>
    <row r="86" spans="1:36" ht="15" customHeight="1">
      <c r="A86" s="67"/>
    </row>
    <row r="87" spans="1:36" ht="15" customHeight="1">
      <c r="A87" s="67"/>
    </row>
    <row r="88" spans="1:36" ht="15" customHeight="1">
      <c r="A88" s="67"/>
    </row>
    <row r="89" spans="1:36" ht="15" customHeight="1">
      <c r="A89" s="67"/>
    </row>
    <row r="90" spans="1:36" ht="15" customHeight="1">
      <c r="A90" s="67"/>
    </row>
    <row r="91" spans="1:36" ht="15" customHeight="1">
      <c r="A91" s="67"/>
    </row>
    <row r="92" spans="1:36" ht="15" customHeight="1">
      <c r="A92" s="67"/>
    </row>
    <row r="93" spans="1:36" ht="15" customHeight="1">
      <c r="A93" s="67"/>
    </row>
    <row r="94" spans="1:36" ht="15" customHeight="1"/>
    <row r="95" spans="1:36" ht="15" customHeight="1"/>
    <row r="96" spans="1:3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sheetData>
  <mergeCells count="28">
    <mergeCell ref="AA47:AG48"/>
    <mergeCell ref="B6:AH6"/>
    <mergeCell ref="K14:Q15"/>
    <mergeCell ref="I20:M21"/>
    <mergeCell ref="AB20:AG21"/>
    <mergeCell ref="K25:Q26"/>
    <mergeCell ref="K28:Q29"/>
    <mergeCell ref="AC36:AG37"/>
    <mergeCell ref="F41:X42"/>
    <mergeCell ref="F44:X45"/>
    <mergeCell ref="C15:J15"/>
    <mergeCell ref="B32:AH32"/>
    <mergeCell ref="C48:Z48"/>
    <mergeCell ref="B72:AH73"/>
    <mergeCell ref="U50:Y51"/>
    <mergeCell ref="AB50:AF51"/>
    <mergeCell ref="U54:Y55"/>
    <mergeCell ref="AB54:AF55"/>
    <mergeCell ref="B67:S68"/>
    <mergeCell ref="W67:Y68"/>
    <mergeCell ref="Z68:AA68"/>
    <mergeCell ref="AD68:AE68"/>
    <mergeCell ref="AB67:AC68"/>
    <mergeCell ref="AF67:AG68"/>
    <mergeCell ref="H50:Q50"/>
    <mergeCell ref="Z67:AA67"/>
    <mergeCell ref="AD67:AE67"/>
    <mergeCell ref="B58:AD59"/>
  </mergeCells>
  <phoneticPr fontId="199"/>
  <dataValidations count="1">
    <dataValidation type="list" allowBlank="1" showInputMessage="1" showErrorMessage="1" sqref="B8 G8 M8 S8 Y8 AE8 B11 G11 M11 S11 Y11 AE11 B14 S14 Y14 AE14 B17 G17 M17 S17 Y17 B20 P20 X20 B33 G33 L33 U33 AC33 B36 I36 Q36 Y36" xr:uid="{00000000-0002-0000-0900-000000000000}">
      <formula1>"□,■"</formula1>
    </dataValidation>
  </dataValidations>
  <printOptions horizontalCentered="1"/>
  <pageMargins left="0.23622047244094499" right="0.23622047244094499" top="0.15748031496063" bottom="0.15748031496063" header="0.31496062992126" footer="0.31496062992126"/>
  <pageSetup paperSize="9" scale="8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18E1-E1D9-4432-B281-91B350EF0084}">
  <sheetPr>
    <pageSetUpPr fitToPage="1"/>
  </sheetPr>
  <dimension ref="A2:AO39"/>
  <sheetViews>
    <sheetView showGridLines="0" view="pageBreakPreview" topLeftCell="A4" zoomScale="130" zoomScaleSheetLayoutView="130" workbookViewId="0">
      <selection activeCell="K11" sqref="K11:X12"/>
    </sheetView>
  </sheetViews>
  <sheetFormatPr defaultColWidth="4.33203125" defaultRowHeight="16.2"/>
  <cols>
    <col min="1" max="3" width="2" style="555" customWidth="1"/>
    <col min="4" max="18" width="2.44140625" style="555" customWidth="1"/>
    <col min="19" max="22" width="2.33203125" style="555" customWidth="1"/>
    <col min="23" max="29" width="2.44140625" style="555" customWidth="1"/>
    <col min="30" max="39" width="2.33203125" style="555" customWidth="1"/>
    <col min="40" max="40" width="2" style="555" customWidth="1"/>
    <col min="41" max="41" width="4.33203125" style="555"/>
    <col min="42" max="16384" width="4.33203125" style="554"/>
  </cols>
  <sheetData>
    <row r="2" spans="2:39">
      <c r="B2" s="557" t="s">
        <v>1283</v>
      </c>
      <c r="AJ2" s="1800" t="s">
        <v>1282</v>
      </c>
      <c r="AK2" s="1800"/>
      <c r="AL2" s="1800"/>
      <c r="AM2" s="1800"/>
    </row>
    <row r="3" spans="2:39" ht="12.75" customHeight="1"/>
    <row r="4" spans="2:39" s="556" customFormat="1" ht="23.25" customHeight="1">
      <c r="B4" s="1801" t="s">
        <v>1022</v>
      </c>
      <c r="C4" s="1801"/>
      <c r="D4" s="1801" t="s">
        <v>1023</v>
      </c>
      <c r="E4" s="1801"/>
      <c r="F4" s="1801"/>
      <c r="G4" s="1801"/>
      <c r="H4" s="1801"/>
      <c r="I4" s="1801"/>
      <c r="J4" s="1801"/>
      <c r="K4" s="1801"/>
      <c r="L4" s="1801"/>
      <c r="M4" s="1801"/>
      <c r="N4" s="1801"/>
      <c r="O4" s="1801"/>
      <c r="P4" s="1801"/>
      <c r="Q4" s="1801"/>
      <c r="R4" s="1801"/>
      <c r="S4" s="1801" t="s">
        <v>1024</v>
      </c>
      <c r="T4" s="1801"/>
      <c r="U4" s="1801"/>
      <c r="V4" s="1801"/>
      <c r="W4" s="1801"/>
      <c r="X4" s="1801" t="s">
        <v>1025</v>
      </c>
      <c r="Y4" s="1801"/>
      <c r="Z4" s="1801"/>
      <c r="AA4" s="1801"/>
      <c r="AB4" s="1801" t="s">
        <v>1026</v>
      </c>
      <c r="AC4" s="1801"/>
      <c r="AD4" s="1801"/>
      <c r="AE4" s="1801"/>
      <c r="AF4" s="1801"/>
      <c r="AG4" s="1801"/>
      <c r="AH4" s="1801"/>
      <c r="AI4" s="1801"/>
      <c r="AJ4" s="1801"/>
      <c r="AK4" s="1801"/>
      <c r="AL4" s="1801"/>
      <c r="AM4" s="1801"/>
    </row>
    <row r="5" spans="2:39" s="556" customFormat="1" ht="15" customHeight="1">
      <c r="B5" s="1801"/>
      <c r="C5" s="1801"/>
      <c r="D5" s="1801"/>
      <c r="E5" s="1801"/>
      <c r="F5" s="1801"/>
      <c r="G5" s="1801"/>
      <c r="H5" s="1801"/>
      <c r="I5" s="1801"/>
      <c r="J5" s="1801"/>
      <c r="K5" s="1801"/>
      <c r="L5" s="1801"/>
      <c r="M5" s="1801"/>
      <c r="N5" s="1801"/>
      <c r="O5" s="1801"/>
      <c r="P5" s="1801"/>
      <c r="Q5" s="1801"/>
      <c r="R5" s="1801"/>
      <c r="S5" s="1801"/>
      <c r="T5" s="1801"/>
      <c r="U5" s="1801"/>
      <c r="V5" s="1801"/>
      <c r="W5" s="1801"/>
      <c r="X5" s="1802" t="s">
        <v>1027</v>
      </c>
      <c r="Y5" s="1802"/>
      <c r="Z5" s="1801"/>
      <c r="AA5" s="1801"/>
      <c r="AB5" s="1801"/>
      <c r="AC5" s="1801"/>
      <c r="AD5" s="1801"/>
      <c r="AE5" s="1801"/>
      <c r="AF5" s="1801"/>
      <c r="AG5" s="1801"/>
      <c r="AH5" s="1801"/>
      <c r="AI5" s="1801"/>
      <c r="AJ5" s="1801"/>
      <c r="AK5" s="1801"/>
      <c r="AL5" s="1801"/>
      <c r="AM5" s="1801"/>
    </row>
    <row r="6" spans="2:39" s="556" customFormat="1" ht="15" customHeight="1">
      <c r="B6" s="1801"/>
      <c r="C6" s="1801"/>
      <c r="D6" s="1801"/>
      <c r="E6" s="1801"/>
      <c r="F6" s="1801"/>
      <c r="G6" s="1801"/>
      <c r="H6" s="1801"/>
      <c r="I6" s="1801"/>
      <c r="J6" s="1801"/>
      <c r="K6" s="1801"/>
      <c r="L6" s="1801"/>
      <c r="M6" s="1801"/>
      <c r="N6" s="1801"/>
      <c r="O6" s="1801"/>
      <c r="P6" s="1801"/>
      <c r="Q6" s="1801"/>
      <c r="R6" s="1801"/>
      <c r="S6" s="1801"/>
      <c r="T6" s="1801"/>
      <c r="U6" s="1801"/>
      <c r="V6" s="1801"/>
      <c r="W6" s="1801"/>
      <c r="X6" s="1801"/>
      <c r="Y6" s="1801"/>
      <c r="Z6" s="1801"/>
      <c r="AA6" s="1801"/>
      <c r="AB6" s="1801"/>
      <c r="AC6" s="1801"/>
      <c r="AD6" s="1801"/>
      <c r="AE6" s="1801"/>
      <c r="AF6" s="1801"/>
      <c r="AG6" s="1801"/>
      <c r="AH6" s="1801"/>
      <c r="AI6" s="1801"/>
      <c r="AJ6" s="1801"/>
      <c r="AK6" s="1801"/>
      <c r="AL6" s="1801"/>
      <c r="AM6" s="1801"/>
    </row>
    <row r="7" spans="2:39" s="556" customFormat="1" ht="22.5" customHeight="1">
      <c r="B7" s="1784">
        <v>1</v>
      </c>
      <c r="C7" s="1784"/>
      <c r="D7" s="1795" t="s">
        <v>1028</v>
      </c>
      <c r="E7" s="1795"/>
      <c r="F7" s="1795"/>
      <c r="G7" s="1795"/>
      <c r="H7" s="1795"/>
      <c r="I7" s="1795"/>
      <c r="J7" s="1795"/>
      <c r="K7" s="1795"/>
      <c r="L7" s="1795"/>
      <c r="M7" s="1795"/>
      <c r="N7" s="1795"/>
      <c r="O7" s="1795"/>
      <c r="P7" s="1795"/>
      <c r="Q7" s="1795"/>
      <c r="R7" s="1795"/>
      <c r="S7" s="1784" t="s">
        <v>1029</v>
      </c>
      <c r="T7" s="1784"/>
      <c r="U7" s="1784"/>
      <c r="V7" s="1784"/>
      <c r="W7" s="1784"/>
      <c r="X7" s="1784" t="s">
        <v>181</v>
      </c>
      <c r="Y7" s="1784"/>
      <c r="Z7" s="1784" t="s">
        <v>182</v>
      </c>
      <c r="AA7" s="1784"/>
      <c r="AB7" s="1784"/>
      <c r="AC7" s="1784"/>
      <c r="AD7" s="1784"/>
      <c r="AE7" s="1784"/>
      <c r="AF7" s="1784"/>
      <c r="AG7" s="1784"/>
      <c r="AH7" s="1784"/>
      <c r="AI7" s="1784"/>
      <c r="AJ7" s="1784"/>
      <c r="AK7" s="1784"/>
      <c r="AL7" s="1784"/>
      <c r="AM7" s="1784"/>
    </row>
    <row r="8" spans="2:39" s="556" customFormat="1" ht="22.5" customHeight="1">
      <c r="B8" s="1784"/>
      <c r="C8" s="1784"/>
      <c r="D8" s="1795"/>
      <c r="E8" s="1795"/>
      <c r="F8" s="1795"/>
      <c r="G8" s="1795"/>
      <c r="H8" s="1795"/>
      <c r="I8" s="1795"/>
      <c r="J8" s="1795"/>
      <c r="K8" s="1795"/>
      <c r="L8" s="1795"/>
      <c r="M8" s="1795"/>
      <c r="N8" s="1795"/>
      <c r="O8" s="1795"/>
      <c r="P8" s="1795"/>
      <c r="Q8" s="1795"/>
      <c r="R8" s="1795"/>
      <c r="S8" s="1784"/>
      <c r="T8" s="1784"/>
      <c r="U8" s="1784"/>
      <c r="V8" s="1784"/>
      <c r="W8" s="1784"/>
      <c r="X8" s="1784"/>
      <c r="Y8" s="1784"/>
      <c r="Z8" s="1784"/>
      <c r="AA8" s="1784"/>
      <c r="AB8" s="1784"/>
      <c r="AC8" s="1784"/>
      <c r="AD8" s="1784"/>
      <c r="AE8" s="1784"/>
      <c r="AF8" s="1784"/>
      <c r="AG8" s="1784"/>
      <c r="AH8" s="1784"/>
      <c r="AI8" s="1784"/>
      <c r="AJ8" s="1784"/>
      <c r="AK8" s="1784"/>
      <c r="AL8" s="1784"/>
      <c r="AM8" s="1784"/>
    </row>
    <row r="9" spans="2:39" s="556" customFormat="1" ht="31.5" customHeight="1">
      <c r="B9" s="1784">
        <v>2</v>
      </c>
      <c r="C9" s="1784"/>
      <c r="D9" s="1795" t="s">
        <v>1030</v>
      </c>
      <c r="E9" s="1795"/>
      <c r="F9" s="1795"/>
      <c r="G9" s="1795"/>
      <c r="H9" s="1795"/>
      <c r="I9" s="1795"/>
      <c r="J9" s="1795"/>
      <c r="K9" s="1795"/>
      <c r="L9" s="1795"/>
      <c r="M9" s="1795"/>
      <c r="N9" s="1795"/>
      <c r="O9" s="1795"/>
      <c r="P9" s="1795"/>
      <c r="Q9" s="1795"/>
      <c r="R9" s="1795"/>
      <c r="S9" s="1797" t="s">
        <v>1274</v>
      </c>
      <c r="T9" s="1798"/>
      <c r="U9" s="1798"/>
      <c r="V9" s="1798"/>
      <c r="W9" s="1799"/>
      <c r="X9" s="1784" t="s">
        <v>181</v>
      </c>
      <c r="Y9" s="1784"/>
      <c r="Z9" s="1784" t="s">
        <v>182</v>
      </c>
      <c r="AA9" s="1784"/>
      <c r="AB9" s="1803" t="s">
        <v>1275</v>
      </c>
      <c r="AC9" s="1804"/>
      <c r="AD9" s="1804"/>
      <c r="AE9" s="1804"/>
      <c r="AF9" s="1804"/>
      <c r="AG9" s="1804"/>
      <c r="AH9" s="1804"/>
      <c r="AI9" s="1804"/>
      <c r="AJ9" s="1804"/>
      <c r="AK9" s="1804"/>
      <c r="AL9" s="1804"/>
      <c r="AM9" s="1804"/>
    </row>
    <row r="10" spans="2:39" s="556" customFormat="1" ht="31.5" customHeight="1">
      <c r="B10" s="1784"/>
      <c r="C10" s="1784"/>
      <c r="D10" s="1795"/>
      <c r="E10" s="1795"/>
      <c r="F10" s="1795"/>
      <c r="G10" s="1795"/>
      <c r="H10" s="1795"/>
      <c r="I10" s="1795"/>
      <c r="J10" s="1795"/>
      <c r="K10" s="1795"/>
      <c r="L10" s="1795"/>
      <c r="M10" s="1795"/>
      <c r="N10" s="1795"/>
      <c r="O10" s="1795"/>
      <c r="P10" s="1795"/>
      <c r="Q10" s="1795"/>
      <c r="R10" s="1795"/>
      <c r="S10" s="1791" t="s">
        <v>1276</v>
      </c>
      <c r="T10" s="1792"/>
      <c r="U10" s="1792"/>
      <c r="V10" s="1792"/>
      <c r="W10" s="1793"/>
      <c r="X10" s="1784"/>
      <c r="Y10" s="1784"/>
      <c r="Z10" s="1784"/>
      <c r="AA10" s="1784"/>
      <c r="AB10" s="1804"/>
      <c r="AC10" s="1804"/>
      <c r="AD10" s="1804"/>
      <c r="AE10" s="1804"/>
      <c r="AF10" s="1804"/>
      <c r="AG10" s="1804"/>
      <c r="AH10" s="1804"/>
      <c r="AI10" s="1804"/>
      <c r="AJ10" s="1804"/>
      <c r="AK10" s="1804"/>
      <c r="AL10" s="1804"/>
      <c r="AM10" s="1804"/>
    </row>
    <row r="11" spans="2:39" s="556" customFormat="1" ht="22.5" customHeight="1">
      <c r="B11" s="1784">
        <v>3</v>
      </c>
      <c r="C11" s="1784"/>
      <c r="D11" s="1794" t="s">
        <v>1277</v>
      </c>
      <c r="E11" s="1795"/>
      <c r="F11" s="1795"/>
      <c r="G11" s="1795"/>
      <c r="H11" s="1795"/>
      <c r="I11" s="1795"/>
      <c r="J11" s="1795"/>
      <c r="K11" s="1795"/>
      <c r="L11" s="1795"/>
      <c r="M11" s="1795"/>
      <c r="N11" s="1795"/>
      <c r="O11" s="1795"/>
      <c r="P11" s="1795"/>
      <c r="Q11" s="1795"/>
      <c r="R11" s="1795"/>
      <c r="S11" s="1784" t="s">
        <v>1029</v>
      </c>
      <c r="T11" s="1784"/>
      <c r="U11" s="1784"/>
      <c r="V11" s="1784"/>
      <c r="W11" s="1784"/>
      <c r="X11" s="1784" t="s">
        <v>181</v>
      </c>
      <c r="Y11" s="1784"/>
      <c r="Z11" s="1784" t="s">
        <v>182</v>
      </c>
      <c r="AA11" s="1784"/>
      <c r="AB11" s="1784"/>
      <c r="AC11" s="1784"/>
      <c r="AD11" s="1784"/>
      <c r="AE11" s="1784"/>
      <c r="AF11" s="1784"/>
      <c r="AG11" s="1784"/>
      <c r="AH11" s="1784"/>
      <c r="AI11" s="1784"/>
      <c r="AJ11" s="1784"/>
      <c r="AK11" s="1784"/>
      <c r="AL11" s="1784"/>
      <c r="AM11" s="1784"/>
    </row>
    <row r="12" spans="2:39" s="556" customFormat="1" ht="22.5" customHeight="1">
      <c r="B12" s="1784"/>
      <c r="C12" s="1784"/>
      <c r="D12" s="1795"/>
      <c r="E12" s="1795"/>
      <c r="F12" s="1795"/>
      <c r="G12" s="1795"/>
      <c r="H12" s="1795"/>
      <c r="I12" s="1795"/>
      <c r="J12" s="1795"/>
      <c r="K12" s="1795"/>
      <c r="L12" s="1795"/>
      <c r="M12" s="1795"/>
      <c r="N12" s="1795"/>
      <c r="O12" s="1795"/>
      <c r="P12" s="1795"/>
      <c r="Q12" s="1795"/>
      <c r="R12" s="1795"/>
      <c r="S12" s="1784"/>
      <c r="T12" s="1784"/>
      <c r="U12" s="1784"/>
      <c r="V12" s="1784"/>
      <c r="W12" s="1784"/>
      <c r="X12" s="1784"/>
      <c r="Y12" s="1784"/>
      <c r="Z12" s="1784"/>
      <c r="AA12" s="1784"/>
      <c r="AB12" s="1784"/>
      <c r="AC12" s="1784"/>
      <c r="AD12" s="1784"/>
      <c r="AE12" s="1784"/>
      <c r="AF12" s="1784"/>
      <c r="AG12" s="1784"/>
      <c r="AH12" s="1784"/>
      <c r="AI12" s="1784"/>
      <c r="AJ12" s="1784"/>
      <c r="AK12" s="1784"/>
      <c r="AL12" s="1784"/>
      <c r="AM12" s="1784"/>
    </row>
    <row r="13" spans="2:39" s="556" customFormat="1" ht="32.1" customHeight="1">
      <c r="B13" s="1784">
        <v>4</v>
      </c>
      <c r="C13" s="1784"/>
      <c r="D13" s="1794" t="s">
        <v>1278</v>
      </c>
      <c r="E13" s="1795"/>
      <c r="F13" s="1795"/>
      <c r="G13" s="1795"/>
      <c r="H13" s="1795"/>
      <c r="I13" s="1795"/>
      <c r="J13" s="1795"/>
      <c r="K13" s="1795"/>
      <c r="L13" s="1795"/>
      <c r="M13" s="1795"/>
      <c r="N13" s="1795"/>
      <c r="O13" s="1795"/>
      <c r="P13" s="1795"/>
      <c r="Q13" s="1795"/>
      <c r="R13" s="1795"/>
      <c r="S13" s="1797" t="s">
        <v>1274</v>
      </c>
      <c r="T13" s="1798"/>
      <c r="U13" s="1798"/>
      <c r="V13" s="1798"/>
      <c r="W13" s="1799"/>
      <c r="X13" s="1784" t="s">
        <v>181</v>
      </c>
      <c r="Y13" s="1784"/>
      <c r="Z13" s="1784" t="s">
        <v>182</v>
      </c>
      <c r="AA13" s="1784"/>
      <c r="AB13" s="1785" t="s">
        <v>1279</v>
      </c>
      <c r="AC13" s="1786"/>
      <c r="AD13" s="1786"/>
      <c r="AE13" s="1786"/>
      <c r="AF13" s="1786"/>
      <c r="AG13" s="1786"/>
      <c r="AH13" s="1786"/>
      <c r="AI13" s="1786"/>
      <c r="AJ13" s="1786"/>
      <c r="AK13" s="1786"/>
      <c r="AL13" s="1786"/>
      <c r="AM13" s="1787"/>
    </row>
    <row r="14" spans="2:39" s="556" customFormat="1" ht="32.1" customHeight="1">
      <c r="B14" s="1784"/>
      <c r="C14" s="1784"/>
      <c r="D14" s="1795"/>
      <c r="E14" s="1795"/>
      <c r="F14" s="1795"/>
      <c r="G14" s="1795"/>
      <c r="H14" s="1795"/>
      <c r="I14" s="1795"/>
      <c r="J14" s="1795"/>
      <c r="K14" s="1795"/>
      <c r="L14" s="1795"/>
      <c r="M14" s="1795"/>
      <c r="N14" s="1795"/>
      <c r="O14" s="1795"/>
      <c r="P14" s="1795"/>
      <c r="Q14" s="1795"/>
      <c r="R14" s="1795"/>
      <c r="S14" s="1791" t="s">
        <v>1276</v>
      </c>
      <c r="T14" s="1792"/>
      <c r="U14" s="1792"/>
      <c r="V14" s="1792"/>
      <c r="W14" s="1793"/>
      <c r="X14" s="1784"/>
      <c r="Y14" s="1784"/>
      <c r="Z14" s="1784"/>
      <c r="AA14" s="1784"/>
      <c r="AB14" s="1788"/>
      <c r="AC14" s="1789"/>
      <c r="AD14" s="1789"/>
      <c r="AE14" s="1789"/>
      <c r="AF14" s="1789"/>
      <c r="AG14" s="1789"/>
      <c r="AH14" s="1789"/>
      <c r="AI14" s="1789"/>
      <c r="AJ14" s="1789"/>
      <c r="AK14" s="1789"/>
      <c r="AL14" s="1789"/>
      <c r="AM14" s="1790"/>
    </row>
    <row r="15" spans="2:39" s="556" customFormat="1" ht="32.1" customHeight="1">
      <c r="B15" s="1784">
        <v>5</v>
      </c>
      <c r="C15" s="1784"/>
      <c r="D15" s="1794" t="s">
        <v>1280</v>
      </c>
      <c r="E15" s="1795"/>
      <c r="F15" s="1795"/>
      <c r="G15" s="1795"/>
      <c r="H15" s="1795"/>
      <c r="I15" s="1795"/>
      <c r="J15" s="1795"/>
      <c r="K15" s="1795"/>
      <c r="L15" s="1795"/>
      <c r="M15" s="1795"/>
      <c r="N15" s="1795"/>
      <c r="O15" s="1795"/>
      <c r="P15" s="1795"/>
      <c r="Q15" s="1795"/>
      <c r="R15" s="1795"/>
      <c r="S15" s="1797" t="s">
        <v>1274</v>
      </c>
      <c r="T15" s="1798"/>
      <c r="U15" s="1798"/>
      <c r="V15" s="1798"/>
      <c r="W15" s="1799"/>
      <c r="X15" s="1784" t="s">
        <v>181</v>
      </c>
      <c r="Y15" s="1784"/>
      <c r="Z15" s="1784" t="s">
        <v>182</v>
      </c>
      <c r="AA15" s="1784"/>
      <c r="AB15" s="1785" t="s">
        <v>1281</v>
      </c>
      <c r="AC15" s="1786"/>
      <c r="AD15" s="1786"/>
      <c r="AE15" s="1786"/>
      <c r="AF15" s="1786"/>
      <c r="AG15" s="1786"/>
      <c r="AH15" s="1786"/>
      <c r="AI15" s="1786"/>
      <c r="AJ15" s="1786"/>
      <c r="AK15" s="1786"/>
      <c r="AL15" s="1786"/>
      <c r="AM15" s="1787"/>
    </row>
    <row r="16" spans="2:39" s="556" customFormat="1" ht="32.1" customHeight="1">
      <c r="B16" s="1784"/>
      <c r="C16" s="1784"/>
      <c r="D16" s="1795"/>
      <c r="E16" s="1795"/>
      <c r="F16" s="1795"/>
      <c r="G16" s="1795"/>
      <c r="H16" s="1795"/>
      <c r="I16" s="1795"/>
      <c r="J16" s="1795"/>
      <c r="K16" s="1795"/>
      <c r="L16" s="1795"/>
      <c r="M16" s="1795"/>
      <c r="N16" s="1795"/>
      <c r="O16" s="1795"/>
      <c r="P16" s="1795"/>
      <c r="Q16" s="1795"/>
      <c r="R16" s="1795"/>
      <c r="S16" s="1791" t="s">
        <v>1276</v>
      </c>
      <c r="T16" s="1792"/>
      <c r="U16" s="1792"/>
      <c r="V16" s="1792"/>
      <c r="W16" s="1793"/>
      <c r="X16" s="1784"/>
      <c r="Y16" s="1784"/>
      <c r="Z16" s="1784"/>
      <c r="AA16" s="1784"/>
      <c r="AB16" s="1788"/>
      <c r="AC16" s="1789"/>
      <c r="AD16" s="1789"/>
      <c r="AE16" s="1789"/>
      <c r="AF16" s="1789"/>
      <c r="AG16" s="1789"/>
      <c r="AH16" s="1789"/>
      <c r="AI16" s="1789"/>
      <c r="AJ16" s="1789"/>
      <c r="AK16" s="1789"/>
      <c r="AL16" s="1789"/>
      <c r="AM16" s="1790"/>
    </row>
    <row r="17" spans="2:39" s="556" customFormat="1" ht="32.1" customHeight="1">
      <c r="B17" s="1784">
        <v>6</v>
      </c>
      <c r="C17" s="1784"/>
      <c r="D17" s="1794" t="s">
        <v>1031</v>
      </c>
      <c r="E17" s="1795"/>
      <c r="F17" s="1795"/>
      <c r="G17" s="1795"/>
      <c r="H17" s="1795"/>
      <c r="I17" s="1795"/>
      <c r="J17" s="1795"/>
      <c r="K17" s="1795"/>
      <c r="L17" s="1795"/>
      <c r="M17" s="1795"/>
      <c r="N17" s="1795"/>
      <c r="O17" s="1795"/>
      <c r="P17" s="1795"/>
      <c r="Q17" s="1795"/>
      <c r="R17" s="1795"/>
      <c r="S17" s="1797" t="s">
        <v>1274</v>
      </c>
      <c r="T17" s="1798"/>
      <c r="U17" s="1798"/>
      <c r="V17" s="1798"/>
      <c r="W17" s="1799"/>
      <c r="X17" s="1784" t="s">
        <v>181</v>
      </c>
      <c r="Y17" s="1784"/>
      <c r="Z17" s="1784" t="s">
        <v>182</v>
      </c>
      <c r="AA17" s="1784"/>
      <c r="AB17" s="1785" t="s">
        <v>1032</v>
      </c>
      <c r="AC17" s="1786"/>
      <c r="AD17" s="1786"/>
      <c r="AE17" s="1786"/>
      <c r="AF17" s="1786"/>
      <c r="AG17" s="1786"/>
      <c r="AH17" s="1786"/>
      <c r="AI17" s="1786"/>
      <c r="AJ17" s="1786"/>
      <c r="AK17" s="1786"/>
      <c r="AL17" s="1786"/>
      <c r="AM17" s="1787"/>
    </row>
    <row r="18" spans="2:39" s="556" customFormat="1" ht="32.1" customHeight="1">
      <c r="B18" s="1784"/>
      <c r="C18" s="1784"/>
      <c r="D18" s="1795"/>
      <c r="E18" s="1795"/>
      <c r="F18" s="1795"/>
      <c r="G18" s="1795"/>
      <c r="H18" s="1795"/>
      <c r="I18" s="1795"/>
      <c r="J18" s="1795"/>
      <c r="K18" s="1795"/>
      <c r="L18" s="1795"/>
      <c r="M18" s="1795"/>
      <c r="N18" s="1795"/>
      <c r="O18" s="1795"/>
      <c r="P18" s="1795"/>
      <c r="Q18" s="1795"/>
      <c r="R18" s="1795"/>
      <c r="S18" s="1791" t="s">
        <v>1276</v>
      </c>
      <c r="T18" s="1792"/>
      <c r="U18" s="1792"/>
      <c r="V18" s="1792"/>
      <c r="W18" s="1793"/>
      <c r="X18" s="1784"/>
      <c r="Y18" s="1784"/>
      <c r="Z18" s="1784"/>
      <c r="AA18" s="1784"/>
      <c r="AB18" s="1788"/>
      <c r="AC18" s="1789"/>
      <c r="AD18" s="1789"/>
      <c r="AE18" s="1789"/>
      <c r="AF18" s="1789"/>
      <c r="AG18" s="1789"/>
      <c r="AH18" s="1789"/>
      <c r="AI18" s="1789"/>
      <c r="AJ18" s="1789"/>
      <c r="AK18" s="1789"/>
      <c r="AL18" s="1789"/>
      <c r="AM18" s="1790"/>
    </row>
    <row r="19" spans="2:39" ht="14.25" customHeight="1"/>
    <row r="20" spans="2:39" ht="14.25" customHeight="1">
      <c r="T20" s="1781" t="s">
        <v>784</v>
      </c>
      <c r="U20" s="1781"/>
      <c r="V20" s="1781"/>
      <c r="W20" s="1781"/>
      <c r="X20" s="1781"/>
      <c r="Y20" s="1781"/>
      <c r="Z20" s="1781"/>
      <c r="AA20" s="1781"/>
      <c r="AB20" s="1781"/>
      <c r="AC20" s="1781"/>
      <c r="AD20" s="1781"/>
      <c r="AE20" s="1781"/>
      <c r="AF20" s="1781"/>
      <c r="AG20" s="1781"/>
      <c r="AH20" s="1781"/>
      <c r="AI20" s="1781"/>
      <c r="AJ20" s="1781"/>
      <c r="AK20" s="1781"/>
      <c r="AL20" s="1781"/>
      <c r="AM20" s="1781"/>
    </row>
    <row r="21" spans="2:39" ht="15" customHeight="1">
      <c r="M21" s="1796" t="s">
        <v>1033</v>
      </c>
      <c r="N21" s="1796"/>
      <c r="O21" s="1796"/>
      <c r="P21" s="1796"/>
      <c r="Q21" s="1796"/>
      <c r="T21" s="1782"/>
      <c r="U21" s="1782"/>
      <c r="V21" s="1782"/>
      <c r="W21" s="1782"/>
      <c r="X21" s="1782"/>
      <c r="Y21" s="1782"/>
      <c r="Z21" s="1782"/>
      <c r="AA21" s="1782"/>
      <c r="AB21" s="1782"/>
      <c r="AC21" s="1782"/>
      <c r="AD21" s="1782"/>
      <c r="AE21" s="1782"/>
      <c r="AF21" s="1782"/>
      <c r="AG21" s="1782"/>
      <c r="AH21" s="1782"/>
      <c r="AI21" s="1782"/>
      <c r="AJ21" s="1782"/>
      <c r="AK21" s="1782"/>
      <c r="AL21" s="1782"/>
      <c r="AM21" s="1782"/>
    </row>
    <row r="22" spans="2:39" ht="15" customHeight="1">
      <c r="M22" s="556"/>
      <c r="N22" s="556"/>
      <c r="O22" s="556"/>
      <c r="P22" s="556"/>
      <c r="T22" s="1783">
        <f>入学願書!Q9</f>
        <v>0</v>
      </c>
      <c r="U22" s="1783"/>
      <c r="V22" s="1783"/>
      <c r="W22" s="1783"/>
      <c r="X22" s="1783"/>
      <c r="Y22" s="1783"/>
      <c r="Z22" s="1783"/>
      <c r="AA22" s="1783"/>
      <c r="AB22" s="1783"/>
      <c r="AC22" s="1783"/>
      <c r="AD22" s="1783"/>
      <c r="AE22" s="1783"/>
      <c r="AF22" s="1783"/>
      <c r="AG22" s="1783"/>
      <c r="AH22" s="1783"/>
      <c r="AI22" s="1783"/>
      <c r="AJ22" s="1783"/>
      <c r="AK22" s="1783"/>
      <c r="AL22" s="1783"/>
      <c r="AM22" s="1783"/>
    </row>
    <row r="23" spans="2:39" ht="15" customHeight="1">
      <c r="M23" s="1796" t="s">
        <v>1034</v>
      </c>
      <c r="N23" s="1796"/>
      <c r="O23" s="1796"/>
      <c r="P23" s="1796"/>
      <c r="Q23" s="1796"/>
      <c r="T23" s="1782"/>
      <c r="U23" s="1782"/>
      <c r="V23" s="1782"/>
      <c r="W23" s="1782"/>
      <c r="X23" s="1782"/>
      <c r="Y23" s="1782"/>
      <c r="Z23" s="1782"/>
      <c r="AA23" s="1782"/>
      <c r="AB23" s="1782"/>
      <c r="AC23" s="1782"/>
      <c r="AD23" s="1782"/>
      <c r="AE23" s="1782"/>
      <c r="AF23" s="1782"/>
      <c r="AG23" s="1782"/>
      <c r="AH23" s="1782"/>
      <c r="AI23" s="1782"/>
      <c r="AJ23" s="1782"/>
      <c r="AK23" s="1782"/>
      <c r="AL23" s="1782"/>
      <c r="AM23" s="1782"/>
    </row>
    <row r="24" spans="2:39" ht="15" customHeight="1"/>
    <row r="25" spans="2:39" ht="15" customHeight="1"/>
    <row r="26" spans="2:39" ht="15" customHeight="1"/>
    <row r="27" spans="2:39" ht="15" customHeight="1"/>
    <row r="28" spans="2:39" ht="15" customHeight="1"/>
    <row r="29" spans="2:39" ht="15" customHeight="1"/>
    <row r="30" spans="2:39" ht="15" customHeight="1"/>
    <row r="31" spans="2:39" ht="15" customHeight="1"/>
    <row r="32" spans="2:39" ht="15" customHeight="1"/>
    <row r="33" ht="15" customHeight="1"/>
    <row r="34" ht="15" customHeight="1"/>
    <row r="35" ht="15" customHeight="1"/>
    <row r="36" ht="15" customHeight="1"/>
    <row r="37" ht="15" customHeight="1"/>
    <row r="38" ht="15" customHeight="1"/>
    <row r="39" ht="15" customHeight="1"/>
  </sheetData>
  <sheetProtection formatCells="0" formatColumns="0" formatRows="0" insertColumns="0" insertRows="0" insertHyperlinks="0" deleteColumns="0" deleteRows="0" sort="0" autoFilter="0" pivotTables="0"/>
  <mergeCells count="51">
    <mergeCell ref="Z9:AA10"/>
    <mergeCell ref="S9:W9"/>
    <mergeCell ref="S10:W10"/>
    <mergeCell ref="AB9:AM10"/>
    <mergeCell ref="B7:C8"/>
    <mergeCell ref="D7:R8"/>
    <mergeCell ref="S7:W8"/>
    <mergeCell ref="X7:Y8"/>
    <mergeCell ref="Z7:AA8"/>
    <mergeCell ref="AB7:AM8"/>
    <mergeCell ref="B9:C10"/>
    <mergeCell ref="D9:R10"/>
    <mergeCell ref="X9:Y10"/>
    <mergeCell ref="AJ2:AM2"/>
    <mergeCell ref="B4:C6"/>
    <mergeCell ref="D4:R6"/>
    <mergeCell ref="S4:W6"/>
    <mergeCell ref="X4:AA4"/>
    <mergeCell ref="AB4:AM6"/>
    <mergeCell ref="X5:AA6"/>
    <mergeCell ref="X11:Y12"/>
    <mergeCell ref="Z11:AA12"/>
    <mergeCell ref="S11:W12"/>
    <mergeCell ref="AB11:AM12"/>
    <mergeCell ref="S17:W17"/>
    <mergeCell ref="AB15:AM16"/>
    <mergeCell ref="S16:W16"/>
    <mergeCell ref="S15:W15"/>
    <mergeCell ref="X15:Y16"/>
    <mergeCell ref="Z15:AA16"/>
    <mergeCell ref="AB13:AM14"/>
    <mergeCell ref="S14:W14"/>
    <mergeCell ref="S13:W13"/>
    <mergeCell ref="X13:Y14"/>
    <mergeCell ref="Z13:AA14"/>
    <mergeCell ref="B11:C12"/>
    <mergeCell ref="D11:R12"/>
    <mergeCell ref="M21:Q21"/>
    <mergeCell ref="M23:Q23"/>
    <mergeCell ref="B17:C18"/>
    <mergeCell ref="D17:R18"/>
    <mergeCell ref="B15:C16"/>
    <mergeCell ref="D15:R16"/>
    <mergeCell ref="B13:C14"/>
    <mergeCell ref="D13:R14"/>
    <mergeCell ref="T20:AM21"/>
    <mergeCell ref="T22:AM23"/>
    <mergeCell ref="X17:Y18"/>
    <mergeCell ref="Z17:AA18"/>
    <mergeCell ref="AB17:AM18"/>
    <mergeCell ref="S18:W18"/>
  </mergeCells>
  <phoneticPr fontId="199"/>
  <printOptions horizontalCentered="1"/>
  <pageMargins left="0.23622047244093999" right="0.23622047244093999" top="0.74803149606299002" bottom="0.23622047244093999" header="0.31496062992126" footer="0.31496062992126"/>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DA80-B5F5-46F8-80D0-8C14EEAAFEF0}">
  <sheetPr>
    <pageSetUpPr fitToPage="1"/>
  </sheetPr>
  <dimension ref="B1:AW192"/>
  <sheetViews>
    <sheetView view="pageBreakPreview" zoomScale="130" zoomScaleNormal="75" zoomScaleSheetLayoutView="130" workbookViewId="0">
      <selection activeCell="K11" sqref="K11:X12"/>
    </sheetView>
  </sheetViews>
  <sheetFormatPr defaultColWidth="2.88671875" defaultRowHeight="12"/>
  <cols>
    <col min="1" max="16384" width="2.88671875" style="479"/>
  </cols>
  <sheetData>
    <row r="1" spans="2:49" ht="3" customHeight="1">
      <c r="B1" s="475"/>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7"/>
      <c r="AD1" s="476"/>
      <c r="AE1" s="476"/>
      <c r="AF1" s="476"/>
      <c r="AG1" s="476"/>
      <c r="AH1" s="476"/>
      <c r="AI1" s="476"/>
      <c r="AJ1" s="476"/>
      <c r="AK1" s="476"/>
      <c r="AL1" s="478"/>
    </row>
    <row r="2" spans="2:49" ht="14.25" customHeight="1">
      <c r="B2" s="480" t="s">
        <v>1229</v>
      </c>
      <c r="D2" s="481"/>
      <c r="E2" s="481"/>
      <c r="F2" s="481"/>
      <c r="G2" s="481"/>
      <c r="H2" s="481"/>
      <c r="I2" s="481"/>
      <c r="J2" s="481"/>
      <c r="K2" s="481"/>
      <c r="L2" s="481"/>
      <c r="M2" s="481"/>
      <c r="N2" s="482"/>
      <c r="O2" s="482"/>
      <c r="AG2" s="479" t="s">
        <v>1036</v>
      </c>
      <c r="AL2" s="483"/>
    </row>
    <row r="3" spans="2:49" ht="4.95" customHeight="1">
      <c r="B3" s="484"/>
      <c r="F3" s="485"/>
      <c r="AL3" s="483"/>
    </row>
    <row r="4" spans="2:49" ht="12" customHeight="1">
      <c r="B4" s="1807" t="s">
        <v>1230</v>
      </c>
      <c r="C4" s="1808"/>
      <c r="D4" s="1808"/>
      <c r="E4" s="1808"/>
      <c r="F4" s="1808"/>
      <c r="G4" s="1808"/>
      <c r="H4" s="1808"/>
      <c r="I4" s="1808"/>
      <c r="J4" s="1808"/>
      <c r="K4" s="486"/>
      <c r="L4" s="487" t="s">
        <v>178</v>
      </c>
      <c r="M4" s="1808" t="s">
        <v>1231</v>
      </c>
      <c r="N4" s="1808"/>
      <c r="O4" s="1808"/>
      <c r="P4" s="486"/>
      <c r="Q4" s="486"/>
      <c r="R4" s="487" t="s">
        <v>529</v>
      </c>
      <c r="S4" s="1808" t="s">
        <v>1232</v>
      </c>
      <c r="T4" s="1808"/>
      <c r="U4" s="1808"/>
      <c r="V4" s="1808"/>
      <c r="W4" s="1808"/>
      <c r="X4" s="1808"/>
      <c r="Y4" s="1808"/>
      <c r="Z4" s="1808"/>
      <c r="AA4" s="1808"/>
      <c r="AL4" s="483"/>
    </row>
    <row r="5" spans="2:49" ht="6.45" customHeight="1">
      <c r="B5" s="484"/>
      <c r="F5" s="485"/>
      <c r="AL5" s="483"/>
    </row>
    <row r="6" spans="2:49" ht="12" customHeight="1">
      <c r="B6" s="488" t="s">
        <v>1233</v>
      </c>
      <c r="C6" s="489"/>
      <c r="D6" s="489"/>
      <c r="E6" s="489"/>
      <c r="F6" s="489"/>
      <c r="G6" s="489"/>
      <c r="H6" s="489"/>
      <c r="I6" s="489"/>
      <c r="J6" s="489"/>
      <c r="K6" s="489"/>
      <c r="L6" s="489"/>
      <c r="M6" s="489"/>
      <c r="N6" s="489"/>
      <c r="O6" s="489"/>
      <c r="P6" s="1809" t="s">
        <v>1234</v>
      </c>
      <c r="Q6" s="1809"/>
      <c r="R6" s="1809"/>
      <c r="S6" s="1809"/>
      <c r="T6" s="1809"/>
      <c r="U6" s="1809"/>
      <c r="V6" s="1809"/>
      <c r="W6" s="1809"/>
      <c r="X6" s="1809"/>
      <c r="Y6" s="1809"/>
      <c r="Z6" s="1809"/>
      <c r="AA6" s="490"/>
      <c r="AB6" s="491"/>
      <c r="AC6" s="491"/>
      <c r="AD6" s="491"/>
      <c r="AE6" s="491"/>
      <c r="AF6" s="491"/>
      <c r="AG6" s="491"/>
      <c r="AH6" s="491"/>
      <c r="AI6" s="491"/>
      <c r="AJ6" s="491"/>
      <c r="AK6" s="491"/>
      <c r="AL6" s="492"/>
      <c r="AM6" s="491"/>
      <c r="AN6" s="491"/>
      <c r="AO6" s="491"/>
      <c r="AP6" s="491"/>
      <c r="AQ6" s="491"/>
      <c r="AR6" s="491"/>
      <c r="AS6" s="491"/>
      <c r="AT6" s="491"/>
      <c r="AU6" s="491"/>
      <c r="AV6" s="491"/>
      <c r="AW6" s="491"/>
    </row>
    <row r="7" spans="2:49" s="496" customFormat="1" ht="27" customHeight="1">
      <c r="B7" s="493"/>
      <c r="C7" s="1810" t="s">
        <v>1235</v>
      </c>
      <c r="D7" s="1810"/>
      <c r="E7" s="1810"/>
      <c r="F7" s="1810"/>
      <c r="G7" s="1810"/>
      <c r="H7" s="1810"/>
      <c r="I7" s="1810"/>
      <c r="J7" s="1810"/>
      <c r="K7" s="1810"/>
      <c r="L7" s="1810"/>
      <c r="M7" s="1810"/>
      <c r="N7" s="1810"/>
      <c r="O7" s="1810"/>
      <c r="P7" s="1810"/>
      <c r="Q7" s="1810"/>
      <c r="R7" s="1810"/>
      <c r="S7" s="1810"/>
      <c r="T7" s="1810"/>
      <c r="U7" s="1810"/>
      <c r="V7" s="1810"/>
      <c r="W7" s="1810"/>
      <c r="X7" s="1810"/>
      <c r="Y7" s="1810"/>
      <c r="Z7" s="1810"/>
      <c r="AA7" s="1810"/>
      <c r="AB7" s="1810"/>
      <c r="AC7" s="1810"/>
      <c r="AD7" s="1810"/>
      <c r="AE7" s="1810"/>
      <c r="AF7" s="1810"/>
      <c r="AG7" s="1810"/>
      <c r="AH7" s="1810"/>
      <c r="AI7" s="1810"/>
      <c r="AJ7" s="1810"/>
      <c r="AK7" s="1810"/>
      <c r="AL7" s="494"/>
      <c r="AM7" s="495"/>
      <c r="AN7" s="495"/>
      <c r="AO7" s="495"/>
      <c r="AP7" s="495"/>
      <c r="AQ7" s="495"/>
      <c r="AR7" s="495"/>
      <c r="AS7" s="495"/>
      <c r="AT7" s="495"/>
      <c r="AU7" s="495"/>
      <c r="AV7" s="495"/>
      <c r="AW7" s="495"/>
    </row>
    <row r="8" spans="2:49" ht="4.2" customHeight="1">
      <c r="B8" s="484"/>
      <c r="AK8" s="497"/>
      <c r="AL8" s="483"/>
    </row>
    <row r="9" spans="2:49" ht="12" customHeight="1">
      <c r="B9" s="488"/>
      <c r="C9" s="498" t="str">
        <f>IF(履歴書!J67="","□","■")</f>
        <v>□</v>
      </c>
      <c r="D9" s="499" t="s">
        <v>1056</v>
      </c>
      <c r="E9" s="500"/>
      <c r="F9" s="501" t="s">
        <v>1057</v>
      </c>
      <c r="G9" s="502"/>
      <c r="H9" s="489"/>
      <c r="I9" s="485"/>
      <c r="K9" s="503"/>
      <c r="L9" s="503"/>
      <c r="N9" s="503"/>
      <c r="P9" s="503"/>
      <c r="Q9" s="503"/>
      <c r="R9" s="503"/>
      <c r="S9" s="504"/>
      <c r="T9" s="504"/>
      <c r="U9" s="504"/>
      <c r="V9" s="504"/>
      <c r="W9" s="504"/>
      <c r="X9" s="504"/>
      <c r="Y9" s="504"/>
      <c r="Z9" s="504"/>
      <c r="AA9" s="504"/>
      <c r="AB9" s="504"/>
      <c r="AC9" s="504"/>
      <c r="AD9" s="504"/>
      <c r="AE9" s="504"/>
      <c r="AF9" s="504"/>
      <c r="AG9" s="503"/>
      <c r="AI9" s="1811"/>
      <c r="AJ9" s="1811"/>
      <c r="AK9" s="505"/>
      <c r="AL9" s="483"/>
    </row>
    <row r="10" spans="2:49" ht="4.2" customHeight="1">
      <c r="B10" s="484"/>
      <c r="C10" s="506"/>
      <c r="E10" s="504"/>
      <c r="F10" s="485"/>
      <c r="G10" s="504"/>
      <c r="I10" s="485"/>
      <c r="K10" s="503"/>
      <c r="L10" s="503"/>
      <c r="N10" s="503"/>
      <c r="P10" s="503"/>
      <c r="Q10" s="503"/>
      <c r="R10" s="503"/>
      <c r="S10" s="504"/>
      <c r="T10" s="504"/>
      <c r="U10" s="504"/>
      <c r="V10" s="504"/>
      <c r="W10" s="504"/>
      <c r="X10" s="504"/>
      <c r="Y10" s="504"/>
      <c r="Z10" s="504"/>
      <c r="AA10" s="504"/>
      <c r="AB10" s="504"/>
      <c r="AC10" s="504"/>
      <c r="AD10" s="504"/>
      <c r="AE10" s="504"/>
      <c r="AF10" s="504"/>
      <c r="AG10" s="503"/>
      <c r="AI10" s="505"/>
      <c r="AJ10" s="505"/>
      <c r="AK10" s="505"/>
      <c r="AL10" s="483"/>
    </row>
    <row r="11" spans="2:49" ht="12" customHeight="1">
      <c r="B11" s="484"/>
      <c r="C11" s="479" t="s">
        <v>1236</v>
      </c>
      <c r="D11" s="485"/>
      <c r="E11" s="485"/>
      <c r="F11" s="485"/>
      <c r="G11" s="485"/>
      <c r="I11" s="485"/>
      <c r="J11" s="485"/>
      <c r="K11" s="485"/>
      <c r="L11" s="485"/>
      <c r="M11" s="485"/>
      <c r="O11" s="507" t="s">
        <v>1037</v>
      </c>
      <c r="P11" s="485"/>
      <c r="Q11" s="485"/>
      <c r="R11" s="485"/>
      <c r="S11" s="485"/>
      <c r="T11" s="485"/>
      <c r="U11" s="485"/>
      <c r="W11" s="479" t="s">
        <v>1038</v>
      </c>
      <c r="Y11" s="485"/>
      <c r="Z11" s="485"/>
      <c r="AA11" s="485"/>
      <c r="AC11" s="507" t="s">
        <v>1039</v>
      </c>
      <c r="AD11" s="485"/>
      <c r="AE11" s="485"/>
      <c r="AF11" s="485"/>
      <c r="AG11" s="485"/>
      <c r="AH11" s="485"/>
      <c r="AI11" s="485"/>
      <c r="AK11" s="505"/>
      <c r="AL11" s="483"/>
    </row>
    <row r="12" spans="2:49" ht="12" customHeight="1">
      <c r="B12" s="484"/>
      <c r="F12" s="1839" t="str">
        <f>IF(履歴書!J70="","","①"&amp;履歴書!J67)</f>
        <v/>
      </c>
      <c r="G12" s="1839"/>
      <c r="H12" s="1839"/>
      <c r="I12" s="1839"/>
      <c r="J12" s="1839"/>
      <c r="K12" s="1839"/>
      <c r="L12" s="1839"/>
      <c r="M12" s="1839"/>
      <c r="N12" s="1839"/>
      <c r="O12" s="1839"/>
      <c r="P12" s="1839"/>
      <c r="Q12" s="1839"/>
      <c r="R12" s="1839"/>
      <c r="S12" s="1839"/>
      <c r="T12" s="1839"/>
      <c r="U12" s="1839"/>
      <c r="Y12" s="1828" t="str">
        <f>IF(履歴書!AK70="","","①"&amp;履歴書!AK67)</f>
        <v/>
      </c>
      <c r="Z12" s="1828"/>
      <c r="AA12" s="1828"/>
      <c r="AB12" s="1828"/>
      <c r="AC12" s="1828"/>
      <c r="AD12" s="1828"/>
      <c r="AE12" s="1828"/>
      <c r="AF12" s="1828"/>
      <c r="AG12" s="1828"/>
      <c r="AH12" s="1828"/>
      <c r="AI12" s="1828"/>
      <c r="AJ12" s="1828"/>
      <c r="AK12" s="505"/>
      <c r="AL12" s="483"/>
    </row>
    <row r="13" spans="2:49" ht="12" customHeight="1">
      <c r="B13" s="484"/>
      <c r="C13" s="508"/>
      <c r="D13" s="508"/>
      <c r="E13" s="508"/>
      <c r="F13" s="1840" t="str">
        <f>IF(履歴書!J67="","",IF(履歴書!J70="",履歴書!J67,"②"&amp;履歴書!J70))</f>
        <v/>
      </c>
      <c r="G13" s="1840"/>
      <c r="H13" s="1840"/>
      <c r="I13" s="1840"/>
      <c r="J13" s="1840"/>
      <c r="K13" s="1840"/>
      <c r="L13" s="1840"/>
      <c r="M13" s="1840"/>
      <c r="N13" s="1840"/>
      <c r="O13" s="1840"/>
      <c r="P13" s="1840"/>
      <c r="Q13" s="1840"/>
      <c r="R13" s="1840"/>
      <c r="S13" s="1840"/>
      <c r="T13" s="1840"/>
      <c r="U13" s="1840"/>
      <c r="V13" s="485"/>
      <c r="W13" s="485"/>
      <c r="X13" s="485"/>
      <c r="Y13" s="1841" t="str">
        <f>IF(履歴書!AK67="","",IF(履歴書!AK70="",履歴書!AK67,"②"&amp;履歴書!AK70))</f>
        <v/>
      </c>
      <c r="Z13" s="1841"/>
      <c r="AA13" s="1841"/>
      <c r="AB13" s="1841"/>
      <c r="AC13" s="1841"/>
      <c r="AD13" s="1841"/>
      <c r="AE13" s="1841"/>
      <c r="AF13" s="1841"/>
      <c r="AG13" s="1841"/>
      <c r="AH13" s="1841"/>
      <c r="AI13" s="1841"/>
      <c r="AJ13" s="1841"/>
      <c r="AK13" s="505"/>
      <c r="AL13" s="483"/>
    </row>
    <row r="14" spans="2:49" ht="1.95" customHeight="1">
      <c r="B14" s="484"/>
      <c r="C14" s="508"/>
      <c r="D14" s="508"/>
      <c r="E14" s="508"/>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505"/>
      <c r="AL14" s="483"/>
    </row>
    <row r="15" spans="2:49" ht="12" customHeight="1">
      <c r="B15" s="484"/>
      <c r="C15" s="479" t="s">
        <v>1040</v>
      </c>
      <c r="D15" s="503"/>
      <c r="E15" s="503"/>
      <c r="F15" s="503"/>
      <c r="G15" s="507" t="s">
        <v>1041</v>
      </c>
      <c r="H15" s="503"/>
      <c r="I15" s="503"/>
      <c r="J15" s="503"/>
      <c r="K15" s="503"/>
      <c r="L15" s="503"/>
      <c r="M15" s="503"/>
      <c r="N15" s="503"/>
      <c r="O15" s="503"/>
      <c r="P15" s="503"/>
      <c r="Q15" s="503"/>
      <c r="R15" s="503"/>
      <c r="S15" s="485"/>
      <c r="T15" s="503"/>
      <c r="U15" s="503"/>
      <c r="V15" s="503"/>
      <c r="W15" s="503" t="s">
        <v>1237</v>
      </c>
      <c r="X15" s="503"/>
      <c r="Y15" s="503"/>
      <c r="Z15" s="503"/>
      <c r="AA15" s="503"/>
      <c r="AB15" s="503"/>
      <c r="AC15" s="507" t="s">
        <v>1238</v>
      </c>
      <c r="AD15" s="503"/>
      <c r="AE15" s="503"/>
      <c r="AF15" s="503"/>
      <c r="AG15" s="503"/>
      <c r="AH15" s="503"/>
      <c r="AI15" s="503"/>
      <c r="AJ15" s="503"/>
      <c r="AK15" s="505"/>
      <c r="AL15" s="483"/>
    </row>
    <row r="16" spans="2:49" ht="12" customHeight="1">
      <c r="B16" s="484"/>
      <c r="C16" s="503"/>
      <c r="D16" s="503"/>
      <c r="E16" s="503"/>
      <c r="F16" s="1842" t="str">
        <f>IF(履歴書!AB73="","","①"&amp;YEAR(履歴書!AB70)&amp;"年"&amp;MONTH(履歴書!AB70)&amp;"月")</f>
        <v/>
      </c>
      <c r="G16" s="1842"/>
      <c r="H16" s="1842"/>
      <c r="I16" s="1842"/>
      <c r="J16" s="1842"/>
      <c r="K16" s="1842"/>
      <c r="L16" s="1842"/>
      <c r="M16" s="1842"/>
      <c r="N16" s="1842"/>
      <c r="O16" s="1842"/>
      <c r="P16" s="1842"/>
      <c r="Q16" s="1842"/>
      <c r="R16" s="1842"/>
      <c r="S16" s="1842"/>
      <c r="T16" s="1842"/>
      <c r="U16" s="1842"/>
      <c r="V16" s="503"/>
      <c r="W16" s="503"/>
      <c r="X16" s="503"/>
      <c r="Y16" s="1824" t="str">
        <f>IF(履歴書!J72="","","①"&amp;履歴書!J69)</f>
        <v/>
      </c>
      <c r="Z16" s="1824"/>
      <c r="AA16" s="1824"/>
      <c r="AB16" s="1824"/>
      <c r="AC16" s="1824"/>
      <c r="AD16" s="1824"/>
      <c r="AE16" s="1824"/>
      <c r="AF16" s="1824"/>
      <c r="AG16" s="1824"/>
      <c r="AH16" s="1824"/>
      <c r="AI16" s="1824"/>
      <c r="AJ16" s="1824"/>
      <c r="AK16" s="505"/>
      <c r="AL16" s="483"/>
    </row>
    <row r="17" spans="2:38" ht="12" customHeight="1">
      <c r="B17" s="484"/>
      <c r="C17" s="503"/>
      <c r="D17" s="485"/>
      <c r="E17" s="503"/>
      <c r="F17" s="1843" t="str">
        <f>IF(履歴書!AB70="","",IF(履歴書!AB73="",履歴書!AB70,"②"&amp;YEAR(履歴書!AB73)&amp;"年"&amp;MONTH(履歴書!AB73)&amp;"月"))</f>
        <v/>
      </c>
      <c r="G17" s="1843"/>
      <c r="H17" s="1843"/>
      <c r="I17" s="1843"/>
      <c r="J17" s="1843"/>
      <c r="K17" s="1843"/>
      <c r="L17" s="1843"/>
      <c r="M17" s="1843"/>
      <c r="N17" s="1843"/>
      <c r="O17" s="1843"/>
      <c r="P17" s="1843"/>
      <c r="Q17" s="1843"/>
      <c r="R17" s="1843"/>
      <c r="S17" s="1843"/>
      <c r="T17" s="1843"/>
      <c r="U17" s="1843"/>
      <c r="V17" s="503"/>
      <c r="W17" s="503"/>
      <c r="X17" s="503"/>
      <c r="Y17" s="1825" t="str">
        <f>IF(履歴書!J69="","",IF(履歴書!J72="",履歴書!J69,"②"&amp;履歴書!J72))</f>
        <v/>
      </c>
      <c r="Z17" s="1825"/>
      <c r="AA17" s="1825"/>
      <c r="AB17" s="1825"/>
      <c r="AC17" s="1825"/>
      <c r="AD17" s="1825"/>
      <c r="AE17" s="1825"/>
      <c r="AF17" s="1825"/>
      <c r="AG17" s="1825"/>
      <c r="AH17" s="1825"/>
      <c r="AI17" s="1825"/>
      <c r="AJ17" s="1825"/>
      <c r="AK17" s="505"/>
      <c r="AL17" s="483"/>
    </row>
    <row r="18" spans="2:38" ht="2.7" customHeight="1">
      <c r="B18" s="484"/>
      <c r="C18" s="503"/>
      <c r="D18" s="485"/>
      <c r="E18" s="503"/>
      <c r="F18" s="509"/>
      <c r="G18" s="509"/>
      <c r="H18" s="509"/>
      <c r="I18" s="509"/>
      <c r="J18" s="509"/>
      <c r="K18" s="509"/>
      <c r="L18" s="509"/>
      <c r="M18" s="509"/>
      <c r="N18" s="509"/>
      <c r="O18" s="509"/>
      <c r="P18" s="509"/>
      <c r="Q18" s="509"/>
      <c r="R18" s="509"/>
      <c r="S18" s="509"/>
      <c r="T18" s="509"/>
      <c r="U18" s="509"/>
      <c r="V18" s="503"/>
      <c r="W18" s="503"/>
      <c r="X18" s="503"/>
      <c r="Y18" s="503"/>
      <c r="Z18" s="503"/>
      <c r="AA18" s="503"/>
      <c r="AB18" s="503"/>
      <c r="AC18" s="503"/>
      <c r="AD18" s="503"/>
      <c r="AE18" s="503"/>
      <c r="AF18" s="503"/>
      <c r="AG18" s="503"/>
      <c r="AH18" s="503"/>
      <c r="AI18" s="503"/>
      <c r="AJ18" s="503"/>
      <c r="AK18" s="505"/>
      <c r="AL18" s="483"/>
    </row>
    <row r="19" spans="2:38" ht="12" customHeight="1">
      <c r="B19" s="484"/>
      <c r="C19" s="503" t="s">
        <v>1239</v>
      </c>
      <c r="D19" s="485"/>
      <c r="E19" s="503"/>
      <c r="F19" s="509"/>
      <c r="G19" s="509"/>
      <c r="H19" s="507" t="s">
        <v>1240</v>
      </c>
      <c r="I19" s="509"/>
      <c r="J19" s="509"/>
      <c r="K19" s="509"/>
      <c r="L19" s="509"/>
      <c r="M19" s="509"/>
      <c r="N19" s="509"/>
      <c r="O19" s="509"/>
      <c r="P19" s="509"/>
      <c r="Q19" s="509"/>
      <c r="R19" s="509"/>
      <c r="S19" s="509"/>
      <c r="T19" s="509"/>
      <c r="U19" s="509"/>
      <c r="V19" s="503"/>
      <c r="W19" s="503"/>
      <c r="X19" s="503"/>
      <c r="Y19" s="503"/>
      <c r="Z19" s="503"/>
      <c r="AA19" s="503"/>
      <c r="AB19" s="503"/>
      <c r="AC19" s="503"/>
      <c r="AD19" s="503"/>
      <c r="AE19" s="503"/>
      <c r="AF19" s="503"/>
      <c r="AG19" s="503"/>
      <c r="AH19" s="503"/>
      <c r="AI19" s="503"/>
      <c r="AJ19" s="503"/>
      <c r="AK19" s="505"/>
      <c r="AL19" s="483"/>
    </row>
    <row r="20" spans="2:38" ht="12" customHeight="1">
      <c r="B20" s="484"/>
      <c r="C20" s="503"/>
      <c r="D20" s="485"/>
      <c r="E20" s="503"/>
      <c r="F20" s="1828" t="str">
        <f>IF(履歴書!AE72="","","①"&amp;履歴書!AE69)</f>
        <v/>
      </c>
      <c r="G20" s="1828"/>
      <c r="H20" s="1828"/>
      <c r="I20" s="1828"/>
      <c r="J20" s="1828"/>
      <c r="K20" s="1828"/>
      <c r="L20" s="1828"/>
      <c r="M20" s="1828"/>
      <c r="N20" s="1828"/>
      <c r="O20" s="1828"/>
      <c r="P20" s="509"/>
      <c r="Q20" s="509"/>
      <c r="R20" s="509"/>
      <c r="S20" s="509"/>
      <c r="T20" s="509"/>
      <c r="U20" s="509"/>
      <c r="V20" s="503"/>
      <c r="W20" s="503"/>
      <c r="X20" s="503"/>
      <c r="Y20" s="503"/>
      <c r="Z20" s="503"/>
      <c r="AA20" s="503"/>
      <c r="AB20" s="503"/>
      <c r="AC20" s="503"/>
      <c r="AD20" s="503"/>
      <c r="AE20" s="503"/>
      <c r="AF20" s="503"/>
      <c r="AG20" s="503"/>
      <c r="AH20" s="503"/>
      <c r="AI20" s="503"/>
      <c r="AJ20" s="503"/>
      <c r="AK20" s="505"/>
      <c r="AL20" s="483"/>
    </row>
    <row r="21" spans="2:38" ht="12" customHeight="1">
      <c r="B21" s="484"/>
      <c r="C21" s="503"/>
      <c r="D21" s="485"/>
      <c r="E21" s="503"/>
      <c r="F21" s="1806" t="str">
        <f>IF(履歴書!AE69="","",IF(履歴書!AE72="",履歴書!AE69,"②"&amp;履歴書!AE72))</f>
        <v/>
      </c>
      <c r="G21" s="1806"/>
      <c r="H21" s="1806"/>
      <c r="I21" s="1806"/>
      <c r="J21" s="1806"/>
      <c r="K21" s="1806"/>
      <c r="L21" s="1806"/>
      <c r="M21" s="1806"/>
      <c r="N21" s="1806"/>
      <c r="O21" s="1806"/>
      <c r="P21" s="509"/>
      <c r="Q21" s="509"/>
      <c r="R21" s="509"/>
      <c r="S21" s="509"/>
      <c r="T21" s="509"/>
      <c r="U21" s="509"/>
      <c r="V21" s="503"/>
      <c r="W21" s="503"/>
      <c r="X21" s="503"/>
      <c r="Y21" s="503"/>
      <c r="Z21" s="503"/>
      <c r="AA21" s="503"/>
      <c r="AB21" s="503"/>
      <c r="AC21" s="503"/>
      <c r="AD21" s="503"/>
      <c r="AE21" s="503"/>
      <c r="AF21" s="503"/>
      <c r="AG21" s="503"/>
      <c r="AH21" s="503"/>
      <c r="AI21" s="503"/>
      <c r="AJ21" s="503"/>
      <c r="AK21" s="505"/>
      <c r="AL21" s="483"/>
    </row>
    <row r="22" spans="2:38" ht="9.4499999999999993" customHeight="1">
      <c r="B22" s="484"/>
      <c r="C22" s="506"/>
      <c r="E22" s="504"/>
      <c r="F22" s="485"/>
      <c r="G22" s="504"/>
      <c r="I22" s="485"/>
      <c r="K22" s="503"/>
      <c r="L22" s="503"/>
      <c r="N22" s="503"/>
      <c r="P22" s="503"/>
      <c r="Q22" s="503"/>
      <c r="R22" s="503"/>
      <c r="S22" s="504"/>
      <c r="T22" s="504"/>
      <c r="U22" s="504"/>
      <c r="V22" s="504"/>
      <c r="W22" s="504"/>
      <c r="X22" s="504"/>
      <c r="Y22" s="504"/>
      <c r="Z22" s="504"/>
      <c r="AA22" s="504"/>
      <c r="AB22" s="504"/>
      <c r="AC22" s="504"/>
      <c r="AD22" s="504"/>
      <c r="AE22" s="504"/>
      <c r="AF22" s="504"/>
      <c r="AG22" s="503"/>
      <c r="AI22" s="505"/>
      <c r="AJ22" s="505"/>
      <c r="AK22" s="505"/>
      <c r="AL22" s="483"/>
    </row>
    <row r="23" spans="2:38" ht="12" customHeight="1">
      <c r="B23" s="510"/>
      <c r="C23" s="498" t="s">
        <v>178</v>
      </c>
      <c r="D23" s="511" t="s">
        <v>1058</v>
      </c>
      <c r="E23" s="511"/>
      <c r="F23" s="512" t="s">
        <v>1059</v>
      </c>
      <c r="G23" s="511"/>
      <c r="H23" s="511"/>
      <c r="I23" s="511"/>
      <c r="J23" s="511" t="s">
        <v>1241</v>
      </c>
      <c r="K23" s="511"/>
      <c r="L23" s="511"/>
      <c r="M23" s="511"/>
      <c r="N23" s="511"/>
      <c r="O23" s="511"/>
      <c r="P23" s="511"/>
      <c r="Q23" s="511"/>
      <c r="R23" s="511"/>
      <c r="S23" s="499"/>
      <c r="T23" s="511" t="s">
        <v>1242</v>
      </c>
      <c r="U23" s="511"/>
      <c r="V23" s="511"/>
      <c r="W23" s="511"/>
      <c r="X23" s="499"/>
      <c r="Y23" s="499"/>
      <c r="Z23" s="499"/>
      <c r="AA23" s="499"/>
      <c r="AB23" s="489"/>
      <c r="AC23" s="485"/>
      <c r="AD23" s="485"/>
      <c r="AE23" s="485"/>
      <c r="AF23" s="485"/>
      <c r="AG23" s="485"/>
      <c r="AH23" s="485"/>
      <c r="AI23" s="485"/>
      <c r="AL23" s="513"/>
    </row>
    <row r="24" spans="2:38" ht="12" customHeight="1">
      <c r="B24" s="514"/>
      <c r="C24" s="515"/>
      <c r="D24" s="1805"/>
      <c r="E24" s="1805"/>
      <c r="F24" s="1805"/>
      <c r="G24" s="1805"/>
      <c r="H24" s="1805"/>
      <c r="I24" s="1805"/>
      <c r="J24" s="1805"/>
      <c r="K24" s="1805"/>
      <c r="L24" s="1805"/>
      <c r="M24" s="1805"/>
      <c r="N24" s="1805"/>
      <c r="O24" s="1805"/>
      <c r="P24" s="1805"/>
      <c r="Q24" s="1805"/>
      <c r="R24" s="1805"/>
      <c r="S24" s="1805"/>
      <c r="T24" s="1805"/>
      <c r="U24" s="1805"/>
      <c r="V24" s="1805"/>
      <c r="W24" s="1805"/>
      <c r="X24" s="1805"/>
      <c r="Y24" s="1805"/>
      <c r="Z24" s="1805"/>
      <c r="AA24" s="1805"/>
      <c r="AB24" s="1805"/>
      <c r="AC24" s="1805"/>
      <c r="AD24" s="1805"/>
      <c r="AE24" s="1805"/>
      <c r="AF24" s="1805"/>
      <c r="AG24" s="1805"/>
      <c r="AH24" s="1805"/>
      <c r="AI24" s="1805"/>
      <c r="AL24" s="513"/>
    </row>
    <row r="25" spans="2:38" ht="12" customHeight="1">
      <c r="B25" s="514"/>
      <c r="C25" s="515"/>
      <c r="D25" s="1805"/>
      <c r="E25" s="1805"/>
      <c r="F25" s="1805"/>
      <c r="G25" s="1805"/>
      <c r="H25" s="1805"/>
      <c r="I25" s="1805"/>
      <c r="J25" s="1805"/>
      <c r="K25" s="1805"/>
      <c r="L25" s="1805"/>
      <c r="M25" s="1805"/>
      <c r="N25" s="1805"/>
      <c r="O25" s="1805"/>
      <c r="P25" s="1805"/>
      <c r="Q25" s="1805"/>
      <c r="R25" s="1805"/>
      <c r="S25" s="1805"/>
      <c r="T25" s="1805"/>
      <c r="U25" s="1805"/>
      <c r="V25" s="1805"/>
      <c r="W25" s="1805"/>
      <c r="X25" s="1805"/>
      <c r="Y25" s="1805"/>
      <c r="Z25" s="1805"/>
      <c r="AA25" s="1805"/>
      <c r="AB25" s="1805"/>
      <c r="AC25" s="1805"/>
      <c r="AD25" s="1805"/>
      <c r="AE25" s="1805"/>
      <c r="AF25" s="1805"/>
      <c r="AG25" s="1805"/>
      <c r="AH25" s="1805"/>
      <c r="AI25" s="1805"/>
      <c r="AL25" s="513"/>
    </row>
    <row r="26" spans="2:38" ht="12" customHeight="1">
      <c r="B26" s="514"/>
      <c r="C26" s="515"/>
      <c r="D26" s="1805"/>
      <c r="E26" s="1805"/>
      <c r="F26" s="1805"/>
      <c r="G26" s="1805"/>
      <c r="H26" s="1805"/>
      <c r="I26" s="1805"/>
      <c r="J26" s="1805"/>
      <c r="K26" s="1805"/>
      <c r="L26" s="1805"/>
      <c r="M26" s="1805"/>
      <c r="N26" s="1805"/>
      <c r="O26" s="1805"/>
      <c r="P26" s="1805"/>
      <c r="Q26" s="1805"/>
      <c r="R26" s="1805"/>
      <c r="S26" s="1805"/>
      <c r="T26" s="1805"/>
      <c r="U26" s="1805"/>
      <c r="V26" s="1805"/>
      <c r="W26" s="1805"/>
      <c r="X26" s="1805"/>
      <c r="Y26" s="1805"/>
      <c r="Z26" s="1805"/>
      <c r="AA26" s="1805"/>
      <c r="AB26" s="1805"/>
      <c r="AC26" s="1805"/>
      <c r="AD26" s="1805"/>
      <c r="AE26" s="1805"/>
      <c r="AF26" s="1805"/>
      <c r="AG26" s="1805"/>
      <c r="AH26" s="1805"/>
      <c r="AI26" s="1805"/>
      <c r="AL26" s="513"/>
    </row>
    <row r="27" spans="2:38" ht="12" customHeight="1">
      <c r="B27" s="514"/>
      <c r="C27" s="515"/>
      <c r="D27" s="1805"/>
      <c r="E27" s="1805"/>
      <c r="F27" s="1805"/>
      <c r="G27" s="1805"/>
      <c r="H27" s="1805"/>
      <c r="I27" s="1805"/>
      <c r="J27" s="1805"/>
      <c r="K27" s="1805"/>
      <c r="L27" s="1805"/>
      <c r="M27" s="1805"/>
      <c r="N27" s="1805"/>
      <c r="O27" s="1805"/>
      <c r="P27" s="1805"/>
      <c r="Q27" s="1805"/>
      <c r="R27" s="1805"/>
      <c r="S27" s="1805"/>
      <c r="T27" s="1805"/>
      <c r="U27" s="1805"/>
      <c r="V27" s="1805"/>
      <c r="W27" s="1805"/>
      <c r="X27" s="1805"/>
      <c r="Y27" s="1805"/>
      <c r="Z27" s="1805"/>
      <c r="AA27" s="1805"/>
      <c r="AB27" s="1805"/>
      <c r="AC27" s="1805"/>
      <c r="AD27" s="1805"/>
      <c r="AE27" s="1805"/>
      <c r="AF27" s="1805"/>
      <c r="AG27" s="1805"/>
      <c r="AH27" s="1805"/>
      <c r="AI27" s="1805"/>
      <c r="AJ27" s="503"/>
      <c r="AK27" s="503"/>
      <c r="AL27" s="513"/>
    </row>
    <row r="28" spans="2:38" ht="4.5" customHeight="1">
      <c r="B28" s="514"/>
      <c r="C28" s="515"/>
      <c r="D28" s="1814" t="s">
        <v>1243</v>
      </c>
      <c r="E28" s="1814"/>
      <c r="F28" s="1814"/>
      <c r="G28" s="1814"/>
      <c r="H28" s="1815" t="s">
        <v>1244</v>
      </c>
      <c r="I28" s="1815"/>
      <c r="J28" s="1815"/>
      <c r="K28" s="1815"/>
      <c r="L28" s="1815"/>
      <c r="M28" s="1815"/>
      <c r="N28" s="1815"/>
      <c r="O28" s="1815"/>
      <c r="P28" s="1815"/>
      <c r="Q28" s="1815"/>
      <c r="R28" s="1815"/>
      <c r="S28" s="1815"/>
      <c r="T28" s="1815"/>
      <c r="U28" s="1815"/>
      <c r="V28" s="1815"/>
      <c r="W28" s="1815"/>
      <c r="X28" s="1815"/>
      <c r="Y28" s="1815"/>
      <c r="Z28" s="1815"/>
      <c r="AA28" s="1815"/>
      <c r="AB28" s="1815"/>
      <c r="AC28" s="1815"/>
      <c r="AD28" s="1815"/>
      <c r="AE28" s="1815"/>
      <c r="AF28" s="1815"/>
      <c r="AG28" s="1815"/>
      <c r="AH28" s="1815"/>
      <c r="AI28" s="1815"/>
      <c r="AJ28" s="503"/>
      <c r="AK28" s="503"/>
      <c r="AL28" s="513"/>
    </row>
    <row r="29" spans="2:38" ht="12" customHeight="1">
      <c r="B29" s="514"/>
      <c r="C29" s="515"/>
      <c r="D29" s="1814"/>
      <c r="E29" s="1814"/>
      <c r="F29" s="1814"/>
      <c r="G29" s="1814"/>
      <c r="H29" s="1815"/>
      <c r="I29" s="1815"/>
      <c r="J29" s="1815"/>
      <c r="K29" s="1815"/>
      <c r="L29" s="1815"/>
      <c r="M29" s="1815"/>
      <c r="N29" s="1815"/>
      <c r="O29" s="1815"/>
      <c r="P29" s="1815"/>
      <c r="Q29" s="1815"/>
      <c r="R29" s="1815"/>
      <c r="S29" s="1815"/>
      <c r="T29" s="1815"/>
      <c r="U29" s="1815"/>
      <c r="V29" s="1815"/>
      <c r="W29" s="1815"/>
      <c r="X29" s="1815"/>
      <c r="Y29" s="1815"/>
      <c r="Z29" s="1815"/>
      <c r="AA29" s="1815"/>
      <c r="AB29" s="1815"/>
      <c r="AC29" s="1815"/>
      <c r="AD29" s="1815"/>
      <c r="AE29" s="1815"/>
      <c r="AF29" s="1815"/>
      <c r="AG29" s="1815"/>
      <c r="AH29" s="1815"/>
      <c r="AI29" s="1815"/>
      <c r="AJ29" s="503"/>
      <c r="AK29" s="503"/>
      <c r="AL29" s="513"/>
    </row>
    <row r="30" spans="2:38" s="496" customFormat="1" ht="29.7" customHeight="1">
      <c r="B30" s="516"/>
      <c r="C30" s="517"/>
      <c r="D30" s="1816" t="s">
        <v>1245</v>
      </c>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518"/>
    </row>
    <row r="31" spans="2:38" s="503" customFormat="1" ht="10.199999999999999" customHeight="1">
      <c r="B31" s="514"/>
      <c r="C31" s="515"/>
      <c r="D31" s="519"/>
      <c r="E31" s="515"/>
      <c r="F31" s="515"/>
      <c r="G31" s="515"/>
      <c r="H31" s="515"/>
      <c r="I31" s="515"/>
      <c r="J31" s="515"/>
      <c r="K31" s="515"/>
      <c r="L31" s="515"/>
      <c r="M31" s="515"/>
      <c r="N31" s="515"/>
      <c r="O31" s="515"/>
      <c r="P31" s="515"/>
      <c r="Q31" s="515"/>
      <c r="R31" s="515"/>
      <c r="S31" s="515"/>
      <c r="T31" s="515"/>
      <c r="U31" s="515"/>
      <c r="V31" s="515"/>
      <c r="W31" s="515"/>
      <c r="X31" s="515"/>
      <c r="AL31" s="513"/>
    </row>
    <row r="32" spans="2:38" s="503" customFormat="1" ht="12" customHeight="1">
      <c r="B32" s="510"/>
      <c r="C32" s="498" t="str">
        <f>IF(履歴書!J67="", "□", "■")</f>
        <v>□</v>
      </c>
      <c r="D32" s="511" t="s">
        <v>1060</v>
      </c>
      <c r="E32" s="511"/>
      <c r="F32" s="511"/>
      <c r="G32" s="512" t="s">
        <v>1061</v>
      </c>
      <c r="H32" s="511"/>
      <c r="I32" s="511"/>
      <c r="J32" s="511"/>
      <c r="K32" s="511"/>
      <c r="L32" s="511"/>
      <c r="M32" s="511"/>
      <c r="N32" s="520"/>
      <c r="AL32" s="513"/>
    </row>
    <row r="33" spans="2:38" s="503" customFormat="1" ht="3.45" customHeight="1">
      <c r="B33" s="514"/>
      <c r="C33" s="506"/>
      <c r="AL33" s="513"/>
    </row>
    <row r="34" spans="2:38" s="503" customFormat="1" ht="13.8">
      <c r="B34" s="514"/>
      <c r="C34" s="503" t="s">
        <v>1246</v>
      </c>
      <c r="D34" s="503" t="s">
        <v>1247</v>
      </c>
      <c r="R34" s="485"/>
      <c r="AL34" s="513"/>
    </row>
    <row r="35" spans="2:38" s="503" customFormat="1" ht="13.8">
      <c r="B35" s="514"/>
      <c r="D35" s="503" t="s">
        <v>1248</v>
      </c>
      <c r="Q35" s="485"/>
      <c r="R35" s="485"/>
      <c r="AL35" s="513"/>
    </row>
    <row r="36" spans="2:38" s="503" customFormat="1" ht="13.2" customHeight="1">
      <c r="B36" s="514"/>
      <c r="D36" s="503" t="s">
        <v>1042</v>
      </c>
      <c r="H36" s="1819" t="str">
        <f>IF(履歴書!A82="","","①"&amp;履歴書!A81)</f>
        <v/>
      </c>
      <c r="I36" s="1819"/>
      <c r="J36" s="1819"/>
      <c r="K36" s="1819"/>
      <c r="L36" s="1819"/>
      <c r="M36" s="1819"/>
      <c r="N36" s="1819"/>
      <c r="O36" s="1819"/>
      <c r="P36" s="1819"/>
      <c r="Q36" s="1819"/>
      <c r="R36" s="1819"/>
      <c r="S36" s="1819"/>
      <c r="T36" s="1819"/>
      <c r="U36" s="1819"/>
      <c r="V36" s="521"/>
      <c r="W36" s="521"/>
      <c r="X36" s="521"/>
      <c r="Y36" s="521"/>
      <c r="Z36" s="521"/>
      <c r="AA36" s="521"/>
      <c r="AB36" s="521"/>
      <c r="AC36" s="521"/>
      <c r="AD36" s="521"/>
      <c r="AE36" s="521"/>
      <c r="AF36" s="521"/>
      <c r="AG36" s="521"/>
      <c r="AH36" s="521"/>
      <c r="AI36" s="521"/>
      <c r="AL36" s="513"/>
    </row>
    <row r="37" spans="2:38" s="503" customFormat="1" ht="12" customHeight="1">
      <c r="B37" s="514"/>
      <c r="C37" s="485"/>
      <c r="E37" s="507" t="s">
        <v>1044</v>
      </c>
      <c r="H37" s="1820" t="str">
        <f>IF(履歴書!A81="","",IF(履歴書!A82="",履歴書!A81,"②"&amp;履歴書!A82))</f>
        <v/>
      </c>
      <c r="I37" s="1820"/>
      <c r="J37" s="1820"/>
      <c r="K37" s="1820"/>
      <c r="L37" s="1820"/>
      <c r="M37" s="1820"/>
      <c r="N37" s="1820"/>
      <c r="O37" s="1820"/>
      <c r="P37" s="1820"/>
      <c r="Q37" s="1820"/>
      <c r="R37" s="1820"/>
      <c r="S37" s="1820"/>
      <c r="T37" s="1820"/>
      <c r="U37" s="1820"/>
      <c r="V37" s="550"/>
      <c r="W37" s="550"/>
      <c r="X37" s="550"/>
      <c r="Y37" s="521"/>
      <c r="Z37" s="521"/>
      <c r="AA37" s="521"/>
      <c r="AB37" s="521"/>
      <c r="AC37" s="521"/>
      <c r="AD37" s="521"/>
      <c r="AE37" s="521"/>
      <c r="AF37" s="521"/>
      <c r="AG37" s="521"/>
      <c r="AH37" s="521"/>
      <c r="AI37" s="521"/>
      <c r="AL37" s="513"/>
    </row>
    <row r="38" spans="2:38" s="503" customFormat="1" ht="3.45" customHeight="1">
      <c r="B38" s="514"/>
      <c r="C38" s="485"/>
      <c r="AL38" s="513"/>
    </row>
    <row r="39" spans="2:38" s="503" customFormat="1" ht="10.199999999999999" customHeight="1">
      <c r="B39" s="514"/>
      <c r="C39" s="485"/>
      <c r="E39" s="1817" t="s">
        <v>1043</v>
      </c>
      <c r="F39" s="1817"/>
      <c r="G39" s="1817"/>
      <c r="H39" s="1819" t="str">
        <f>IF(履歴書!G85="","","①"&amp;履歴書!G84)</f>
        <v/>
      </c>
      <c r="I39" s="1819"/>
      <c r="J39" s="1819"/>
      <c r="K39" s="1819"/>
      <c r="L39" s="1819"/>
      <c r="M39" s="1819"/>
      <c r="N39" s="1819"/>
      <c r="O39" s="1819"/>
      <c r="P39" s="1819"/>
      <c r="Q39" s="1819"/>
      <c r="R39" s="1819"/>
      <c r="S39" s="1819"/>
      <c r="T39" s="1819"/>
      <c r="U39" s="1819"/>
      <c r="V39" s="1819"/>
      <c r="W39" s="1819"/>
      <c r="X39" s="1819"/>
      <c r="Y39" s="1819"/>
      <c r="Z39" s="1819"/>
      <c r="AA39" s="1819"/>
      <c r="AB39" s="1819"/>
      <c r="AC39" s="1819"/>
      <c r="AD39" s="1819"/>
      <c r="AE39" s="1819"/>
      <c r="AF39" s="1819"/>
      <c r="AG39" s="1819"/>
      <c r="AH39" s="1819"/>
      <c r="AI39" s="1819"/>
      <c r="AL39" s="513"/>
    </row>
    <row r="40" spans="2:38" s="503" customFormat="1" ht="12" customHeight="1">
      <c r="B40" s="514"/>
      <c r="C40" s="485"/>
      <c r="E40" s="1818" t="s">
        <v>1045</v>
      </c>
      <c r="F40" s="1818"/>
      <c r="G40" s="1818"/>
      <c r="H40" s="1820" t="str">
        <f>IF(履歴書!G84="","",IF(履歴書!G85="",履歴書!G84,"②"&amp;履歴書!G85))</f>
        <v/>
      </c>
      <c r="I40" s="1820"/>
      <c r="J40" s="1820"/>
      <c r="K40" s="1820"/>
      <c r="L40" s="1820"/>
      <c r="M40" s="1820"/>
      <c r="N40" s="1820"/>
      <c r="O40" s="1820"/>
      <c r="P40" s="1820"/>
      <c r="Q40" s="1820"/>
      <c r="R40" s="1820"/>
      <c r="S40" s="1820"/>
      <c r="T40" s="1820"/>
      <c r="U40" s="1820"/>
      <c r="V40" s="1820"/>
      <c r="W40" s="1820"/>
      <c r="X40" s="1820"/>
      <c r="Y40" s="1820"/>
      <c r="Z40" s="1820"/>
      <c r="AA40" s="1820"/>
      <c r="AB40" s="1820"/>
      <c r="AC40" s="1820"/>
      <c r="AD40" s="1820"/>
      <c r="AE40" s="1820"/>
      <c r="AF40" s="1820"/>
      <c r="AG40" s="1820"/>
      <c r="AH40" s="1820"/>
      <c r="AI40" s="1820"/>
      <c r="AL40" s="513"/>
    </row>
    <row r="41" spans="2:38" s="503" customFormat="1" ht="3.45" customHeight="1">
      <c r="B41" s="514"/>
      <c r="C41" s="485"/>
      <c r="AL41" s="513"/>
    </row>
    <row r="42" spans="2:38" s="503" customFormat="1" ht="15" customHeight="1">
      <c r="B42" s="514"/>
      <c r="C42" s="485"/>
      <c r="D42" s="1821" t="s">
        <v>1249</v>
      </c>
      <c r="E42" s="1821"/>
      <c r="F42" s="1821"/>
      <c r="G42" s="1821"/>
      <c r="H42" s="1824" t="str">
        <f>IF(履歴書!D64="","","①"&amp;履歴書!D61)</f>
        <v/>
      </c>
      <c r="I42" s="1824"/>
      <c r="J42" s="1824"/>
      <c r="K42" s="1824"/>
      <c r="L42" s="1824"/>
      <c r="M42" s="1824"/>
      <c r="N42" s="1824"/>
      <c r="O42" s="1824"/>
      <c r="P42" s="1824"/>
      <c r="Q42" s="1824"/>
      <c r="R42" s="1824"/>
      <c r="S42" s="1824"/>
      <c r="T42" s="1822" t="s">
        <v>1250</v>
      </c>
      <c r="U42" s="1822"/>
      <c r="V42" s="1822"/>
      <c r="W42" s="1822"/>
      <c r="Y42" s="1812" t="str">
        <f>IF(履歴書!O64="","","①"&amp;履歴書!O61)</f>
        <v/>
      </c>
      <c r="Z42" s="1812"/>
      <c r="AA42" s="1812"/>
      <c r="AB42" s="1812"/>
      <c r="AC42" s="1812"/>
      <c r="AD42" s="1812"/>
      <c r="AE42" s="1812"/>
      <c r="AF42" s="1812"/>
      <c r="AG42" s="1812"/>
      <c r="AH42" s="1812"/>
      <c r="AI42" s="1812"/>
      <c r="AL42" s="513"/>
    </row>
    <row r="43" spans="2:38" s="503" customFormat="1" ht="12" customHeight="1">
      <c r="B43" s="514"/>
      <c r="C43" s="485"/>
      <c r="D43" s="1818" t="s">
        <v>1251</v>
      </c>
      <c r="E43" s="1818"/>
      <c r="F43" s="1818"/>
      <c r="G43" s="1818"/>
      <c r="H43" s="1825" t="str">
        <f>IF(履歴書!G84="","",IF(履歴書!G85="",履歴書!G84,"②"&amp;履歴書!G85))</f>
        <v/>
      </c>
      <c r="I43" s="1825"/>
      <c r="J43" s="1825"/>
      <c r="K43" s="1825"/>
      <c r="L43" s="1825"/>
      <c r="M43" s="1825"/>
      <c r="N43" s="1825"/>
      <c r="O43" s="1825"/>
      <c r="P43" s="1825"/>
      <c r="Q43" s="1825"/>
      <c r="R43" s="1825"/>
      <c r="S43" s="1825"/>
      <c r="T43" s="1823" t="s">
        <v>1252</v>
      </c>
      <c r="U43" s="1823"/>
      <c r="V43" s="1823"/>
      <c r="W43" s="1823"/>
      <c r="X43" s="1823"/>
      <c r="Y43" s="1813" t="str">
        <f>IF(履歴書!O61="","",IF(履歴書!EU64="",履歴書!O61,"②"&amp;履歴書!O64))</f>
        <v/>
      </c>
      <c r="Z43" s="1813"/>
      <c r="AA43" s="1813"/>
      <c r="AB43" s="1813"/>
      <c r="AC43" s="1813"/>
      <c r="AD43" s="1813"/>
      <c r="AE43" s="1813"/>
      <c r="AF43" s="1813"/>
      <c r="AG43" s="1813"/>
      <c r="AH43" s="1813"/>
      <c r="AI43" s="1813"/>
      <c r="AL43" s="513"/>
    </row>
    <row r="44" spans="2:38" s="503" customFormat="1" ht="3.45" customHeight="1">
      <c r="B44" s="514"/>
      <c r="C44" s="485"/>
      <c r="AL44" s="513"/>
    </row>
    <row r="45" spans="2:38" s="503" customFormat="1" ht="14.4" customHeight="1">
      <c r="B45" s="514"/>
      <c r="C45" s="485"/>
      <c r="H45" s="1822" t="str">
        <f>IF(履歴書!AE61="","","①"&amp;履歴書!AE64)</f>
        <v/>
      </c>
      <c r="I45" s="1822"/>
      <c r="J45" s="1822"/>
      <c r="K45" s="1822"/>
      <c r="L45" s="1822"/>
      <c r="M45" s="1822"/>
      <c r="N45" s="1822"/>
      <c r="O45" s="1822"/>
      <c r="P45" s="1822"/>
      <c r="Q45" s="1822"/>
      <c r="R45" s="1822"/>
      <c r="S45" s="1822"/>
      <c r="T45" s="1822"/>
      <c r="U45" s="1822"/>
      <c r="V45" s="1822"/>
      <c r="W45" s="1822"/>
      <c r="X45" s="1822"/>
      <c r="Y45" s="1822"/>
      <c r="Z45" s="1822"/>
      <c r="AA45" s="1822"/>
      <c r="AB45" s="1822"/>
      <c r="AC45" s="1822"/>
      <c r="AD45" s="1822"/>
      <c r="AE45" s="1822"/>
      <c r="AF45" s="1822"/>
      <c r="AG45" s="1822"/>
      <c r="AH45" s="1822"/>
      <c r="AI45" s="1822"/>
      <c r="AL45" s="513"/>
    </row>
    <row r="46" spans="2:38" s="503" customFormat="1" ht="16.2" customHeight="1">
      <c r="B46" s="514"/>
      <c r="C46" s="485"/>
      <c r="D46" s="1836" t="s">
        <v>1253</v>
      </c>
      <c r="E46" s="1836"/>
      <c r="F46" s="1836"/>
      <c r="G46" s="1836"/>
      <c r="H46" s="1827" t="str">
        <f>IF(履歴書!AE61="","",IF(履歴書!AE64="",履歴書!AE61,"②"&amp;履歴書!AE64))</f>
        <v/>
      </c>
      <c r="I46" s="1827"/>
      <c r="J46" s="1827"/>
      <c r="K46" s="1827"/>
      <c r="L46" s="1827"/>
      <c r="M46" s="1827"/>
      <c r="N46" s="1827"/>
      <c r="O46" s="1827"/>
      <c r="P46" s="1827"/>
      <c r="Q46" s="1827"/>
      <c r="R46" s="1827"/>
      <c r="S46" s="1827"/>
      <c r="T46" s="1827"/>
      <c r="U46" s="1827"/>
      <c r="V46" s="1827"/>
      <c r="W46" s="1827"/>
      <c r="X46" s="1827"/>
      <c r="Y46" s="1827"/>
      <c r="Z46" s="1827"/>
      <c r="AA46" s="1827"/>
      <c r="AB46" s="1827"/>
      <c r="AC46" s="1827"/>
      <c r="AD46" s="1827"/>
      <c r="AE46" s="1827"/>
      <c r="AF46" s="1827"/>
      <c r="AG46" s="1827"/>
      <c r="AH46" s="1827"/>
      <c r="AI46" s="1827"/>
      <c r="AJ46" s="551"/>
      <c r="AK46" s="551"/>
      <c r="AL46" s="513"/>
    </row>
    <row r="47" spans="2:38" s="503" customFormat="1" ht="6" customHeight="1">
      <c r="B47" s="514"/>
      <c r="C47" s="485"/>
      <c r="D47" s="524"/>
      <c r="E47" s="524"/>
      <c r="F47" s="524"/>
      <c r="G47" s="524"/>
      <c r="H47" s="523"/>
      <c r="I47" s="523"/>
      <c r="J47" s="523"/>
      <c r="K47" s="523"/>
      <c r="L47" s="523"/>
      <c r="M47" s="523"/>
      <c r="N47" s="523"/>
      <c r="O47" s="523"/>
      <c r="P47" s="523"/>
      <c r="Q47" s="523"/>
      <c r="R47" s="523"/>
      <c r="S47" s="523"/>
      <c r="T47" s="523"/>
      <c r="U47" s="523"/>
      <c r="V47" s="523"/>
      <c r="W47" s="523"/>
      <c r="X47" s="523"/>
      <c r="Y47" s="523"/>
      <c r="Z47" s="523"/>
      <c r="AA47" s="523"/>
      <c r="AB47" s="523"/>
      <c r="AC47" s="523"/>
      <c r="AD47" s="523"/>
      <c r="AE47" s="523"/>
      <c r="AF47" s="523"/>
      <c r="AG47" s="523"/>
      <c r="AH47" s="523"/>
      <c r="AI47" s="523"/>
      <c r="AL47" s="513"/>
    </row>
    <row r="48" spans="2:38" s="503" customFormat="1" ht="13.95" customHeight="1">
      <c r="B48" s="514"/>
      <c r="D48" s="503" t="s">
        <v>1046</v>
      </c>
      <c r="H48" s="1829" t="str">
        <f>IF(履歴書!O90="","","①"&amp;YEAR(履歴書!O89))</f>
        <v/>
      </c>
      <c r="I48" s="1829"/>
      <c r="J48" s="1829"/>
      <c r="K48" s="1829"/>
      <c r="L48" s="1829"/>
      <c r="M48" s="503" t="s">
        <v>1047</v>
      </c>
      <c r="N48" s="479"/>
      <c r="O48" s="1829" t="str">
        <f>IF(履歴書!P90="","","①"&amp;MONTH(履歴書!P89))</f>
        <v/>
      </c>
      <c r="P48" s="1829"/>
      <c r="Q48" s="1829"/>
      <c r="R48" s="552"/>
      <c r="S48" s="503" t="s">
        <v>1048</v>
      </c>
      <c r="V48" s="503" t="s">
        <v>1049</v>
      </c>
      <c r="X48" s="1829" t="str">
        <f>IF(履歴書!T63="","","①"&amp;YEAR(履歴書!T60))</f>
        <v/>
      </c>
      <c r="Y48" s="1829"/>
      <c r="Z48" s="1829"/>
      <c r="AA48" s="1829"/>
      <c r="AB48" s="1829"/>
      <c r="AC48" s="503" t="s">
        <v>1047</v>
      </c>
      <c r="AD48" s="479"/>
      <c r="AE48" s="1829" t="str">
        <f>IF(履歴書!T63="","","①"&amp;MONTH(履歴書!AF60))</f>
        <v/>
      </c>
      <c r="AF48" s="1829"/>
      <c r="AG48" s="552"/>
      <c r="AH48" s="503" t="s">
        <v>1048</v>
      </c>
      <c r="AI48" s="503" t="s">
        <v>1050</v>
      </c>
      <c r="AL48" s="513"/>
    </row>
    <row r="49" spans="2:38" s="503" customFormat="1" ht="12" customHeight="1">
      <c r="B49" s="514"/>
      <c r="C49" s="485"/>
      <c r="D49" s="507" t="s">
        <v>1051</v>
      </c>
      <c r="E49" s="485"/>
      <c r="F49" s="508" t="s">
        <v>1052</v>
      </c>
      <c r="H49" s="1826" t="str">
        <f>IF(履歴書!O89="","",IF(履歴書!O90="",YEAR(履歴書!O89),"②"&amp;YEAR(履歴書!O90)))</f>
        <v/>
      </c>
      <c r="I49" s="1826"/>
      <c r="J49" s="1826"/>
      <c r="K49" s="1826"/>
      <c r="L49" s="1826"/>
      <c r="M49" s="525" t="s">
        <v>1053</v>
      </c>
      <c r="N49" s="526"/>
      <c r="O49" s="1826" t="str">
        <f>IF(履歴書!P89="","",IF(履歴書!P90="",MONTH(履歴書!P89),"②"&amp;MONTH(履歴書!P90)))</f>
        <v/>
      </c>
      <c r="P49" s="1826"/>
      <c r="Q49" s="1826"/>
      <c r="R49" s="553"/>
      <c r="S49" s="527" t="s">
        <v>1254</v>
      </c>
      <c r="T49" s="528"/>
      <c r="U49" s="485"/>
      <c r="V49" s="529" t="s">
        <v>1054</v>
      </c>
      <c r="W49" s="485"/>
      <c r="X49" s="1826" t="str">
        <f>IF(履歴書!T63="","",IF(履歴書!T63="",YEAR(履歴書!T60),"②"&amp;YEAR(履歴書!T63)))</f>
        <v/>
      </c>
      <c r="Y49" s="1826"/>
      <c r="Z49" s="1826"/>
      <c r="AA49" s="1826"/>
      <c r="AB49" s="1826"/>
      <c r="AC49" s="525" t="s">
        <v>1053</v>
      </c>
      <c r="AD49" s="526"/>
      <c r="AE49" s="1826" t="str">
        <f>IF(履歴書!T60="","",IF(履歴書!T63="",MONTH(履歴書!T60),"②"&amp;MONTH(履歴書!T63)))</f>
        <v/>
      </c>
      <c r="AF49" s="1826"/>
      <c r="AG49" s="553"/>
      <c r="AH49" s="527" t="s">
        <v>1254</v>
      </c>
      <c r="AI49" s="526"/>
      <c r="AL49" s="513"/>
    </row>
    <row r="50" spans="2:38" s="503" customFormat="1" ht="3.45" customHeight="1">
      <c r="B50" s="514"/>
      <c r="C50" s="485"/>
      <c r="D50" s="485"/>
      <c r="AL50" s="513"/>
    </row>
    <row r="51" spans="2:38" s="503" customFormat="1" ht="15.45" customHeight="1">
      <c r="B51" s="530"/>
      <c r="D51" s="479" t="s">
        <v>1255</v>
      </c>
      <c r="H51" s="531"/>
      <c r="I51" s="1828" t="str">
        <f>IF(履歴書!AE63="","","①（実学習時間）"&amp;履歴書!AE60)</f>
        <v/>
      </c>
      <c r="J51" s="1828"/>
      <c r="K51" s="1828"/>
      <c r="L51" s="1828"/>
      <c r="M51" s="1828"/>
      <c r="N51" s="1828"/>
      <c r="O51" s="1828"/>
      <c r="P51" s="1828"/>
      <c r="Q51" s="479" t="s">
        <v>1055</v>
      </c>
      <c r="R51" s="532"/>
      <c r="S51" s="532"/>
      <c r="T51" s="1837" t="s">
        <v>1256</v>
      </c>
      <c r="U51" s="1837"/>
      <c r="V51" s="1837"/>
      <c r="W51" s="1837"/>
      <c r="X51" s="1837"/>
      <c r="Y51" s="1837"/>
      <c r="Z51" s="1828" t="str">
        <f>IF(履歴書!AJ63="","","①（実学習時間）"&amp;履歴書!AJ60)</f>
        <v/>
      </c>
      <c r="AA51" s="1828"/>
      <c r="AB51" s="1828"/>
      <c r="AC51" s="1828"/>
      <c r="AD51" s="1828"/>
      <c r="AE51" s="1828"/>
      <c r="AF51" s="1828"/>
      <c r="AG51" s="1828"/>
      <c r="AH51" s="479" t="s">
        <v>1055</v>
      </c>
      <c r="AI51" s="532"/>
      <c r="AL51" s="513"/>
    </row>
    <row r="52" spans="2:38" s="503" customFormat="1" ht="15" customHeight="1">
      <c r="B52" s="514"/>
      <c r="C52" s="485"/>
      <c r="E52" s="507" t="s">
        <v>1051</v>
      </c>
      <c r="F52" s="508"/>
      <c r="G52" s="479"/>
      <c r="H52" s="509"/>
      <c r="I52" s="1806" t="str">
        <f>IF(履歴書!AE60="","",IF(履歴書!AE63="","（実学習時間）"&amp;履歴書!AE60,"②（実学習時間）"&amp;履歴書!AE63))</f>
        <v/>
      </c>
      <c r="J52" s="1806"/>
      <c r="K52" s="1806"/>
      <c r="L52" s="1806"/>
      <c r="M52" s="1806"/>
      <c r="N52" s="1806"/>
      <c r="O52" s="1806"/>
      <c r="P52" s="1806"/>
      <c r="Q52" s="534" t="s">
        <v>1257</v>
      </c>
      <c r="R52" s="532"/>
      <c r="S52" s="532"/>
      <c r="T52" s="1837" t="s">
        <v>1258</v>
      </c>
      <c r="U52" s="1837"/>
      <c r="V52" s="1837"/>
      <c r="W52" s="1837"/>
      <c r="X52" s="1837"/>
      <c r="Y52" s="1837"/>
      <c r="Z52" s="1806" t="str">
        <f>IF(履歴書!AJ60="","",IF(履歴書!AJ63="","（実学習時間）"&amp;履歴書!AJ60,"②（実学習時間）"&amp;履歴書!AJ63))</f>
        <v/>
      </c>
      <c r="AA52" s="1806"/>
      <c r="AB52" s="1806"/>
      <c r="AC52" s="1806"/>
      <c r="AD52" s="1806"/>
      <c r="AE52" s="1806"/>
      <c r="AF52" s="1806"/>
      <c r="AG52" s="1806"/>
      <c r="AH52" s="534" t="s">
        <v>1257</v>
      </c>
      <c r="AI52" s="532"/>
      <c r="AL52" s="513"/>
    </row>
    <row r="53" spans="2:38" ht="3" customHeight="1">
      <c r="B53" s="484"/>
      <c r="AL53" s="483"/>
    </row>
    <row r="54" spans="2:38" s="503" customFormat="1" ht="13.2" customHeight="1">
      <c r="B54" s="514"/>
      <c r="C54" s="1835" t="s">
        <v>1259</v>
      </c>
      <c r="D54" s="1835"/>
      <c r="E54" s="1835"/>
      <c r="F54" s="1835"/>
      <c r="G54" s="485"/>
      <c r="H54" s="479"/>
      <c r="I54" s="479"/>
      <c r="J54" s="479"/>
      <c r="K54" s="479"/>
      <c r="L54" s="479"/>
      <c r="M54" s="479"/>
      <c r="N54" s="479"/>
      <c r="O54" s="506"/>
      <c r="P54" s="506"/>
      <c r="Q54" s="506"/>
      <c r="R54" s="506"/>
      <c r="S54" s="506"/>
      <c r="T54" s="506"/>
      <c r="U54" s="508"/>
      <c r="V54" s="485"/>
      <c r="W54" s="509"/>
      <c r="X54" s="509"/>
      <c r="Y54" s="509"/>
      <c r="Z54" s="509"/>
      <c r="AA54" s="509"/>
      <c r="AB54" s="485"/>
      <c r="AC54" s="479"/>
      <c r="AD54" s="509"/>
      <c r="AE54" s="509"/>
      <c r="AF54" s="485"/>
      <c r="AG54" s="535"/>
      <c r="AH54" s="479"/>
      <c r="AI54" s="515"/>
      <c r="AL54" s="513"/>
    </row>
    <row r="55" spans="2:38">
      <c r="B55" s="484"/>
      <c r="D55" s="1831"/>
      <c r="E55" s="1831"/>
      <c r="F55" s="1831"/>
      <c r="G55" s="1831"/>
      <c r="H55" s="1831"/>
      <c r="I55" s="1831"/>
      <c r="J55" s="1831"/>
      <c r="K55" s="1831"/>
      <c r="L55" s="1831"/>
      <c r="M55" s="1831"/>
      <c r="N55" s="1831"/>
      <c r="O55" s="1831"/>
      <c r="P55" s="1831"/>
      <c r="Q55" s="1831"/>
      <c r="R55" s="1831"/>
      <c r="S55" s="1831"/>
      <c r="T55" s="1831"/>
      <c r="U55" s="1831"/>
      <c r="V55" s="1831"/>
      <c r="W55" s="1831"/>
      <c r="X55" s="1831"/>
      <c r="Y55" s="1831"/>
      <c r="Z55" s="1831"/>
      <c r="AA55" s="1831"/>
      <c r="AB55" s="1831"/>
      <c r="AC55" s="1831"/>
      <c r="AD55" s="1831"/>
      <c r="AE55" s="1831"/>
      <c r="AF55" s="1831"/>
      <c r="AG55" s="1831"/>
      <c r="AH55" s="1831"/>
      <c r="AI55" s="1831"/>
      <c r="AL55" s="483"/>
    </row>
    <row r="56" spans="2:38" s="503" customFormat="1" ht="13.2" customHeight="1">
      <c r="B56" s="514"/>
      <c r="C56" s="522"/>
      <c r="D56" s="1831"/>
      <c r="E56" s="1831"/>
      <c r="F56" s="1831"/>
      <c r="G56" s="1831"/>
      <c r="H56" s="1831"/>
      <c r="I56" s="1831"/>
      <c r="J56" s="1831"/>
      <c r="K56" s="1831"/>
      <c r="L56" s="1831"/>
      <c r="M56" s="1831"/>
      <c r="N56" s="1831"/>
      <c r="O56" s="1831"/>
      <c r="P56" s="1831"/>
      <c r="Q56" s="1831"/>
      <c r="R56" s="1831"/>
      <c r="S56" s="1831"/>
      <c r="T56" s="1831"/>
      <c r="U56" s="1831"/>
      <c r="V56" s="1831"/>
      <c r="W56" s="1831"/>
      <c r="X56" s="1831"/>
      <c r="Y56" s="1831"/>
      <c r="Z56" s="1831"/>
      <c r="AA56" s="1831"/>
      <c r="AB56" s="1831"/>
      <c r="AC56" s="1831"/>
      <c r="AD56" s="1831"/>
      <c r="AE56" s="1831"/>
      <c r="AF56" s="1831"/>
      <c r="AG56" s="1831"/>
      <c r="AH56" s="1831"/>
      <c r="AI56" s="1831"/>
      <c r="AL56" s="513"/>
    </row>
    <row r="57" spans="2:38" ht="11.7" customHeight="1">
      <c r="B57" s="537"/>
      <c r="C57" s="532"/>
      <c r="D57" s="532"/>
      <c r="E57" s="532"/>
      <c r="F57" s="532"/>
      <c r="G57" s="532"/>
      <c r="H57" s="532"/>
      <c r="I57" s="532"/>
      <c r="J57" s="532"/>
      <c r="K57" s="532"/>
      <c r="L57" s="532"/>
      <c r="M57" s="532"/>
      <c r="N57" s="532"/>
      <c r="O57" s="532"/>
      <c r="P57" s="532"/>
      <c r="Q57" s="532"/>
      <c r="R57" s="532"/>
      <c r="S57" s="532"/>
      <c r="T57" s="532"/>
      <c r="U57" s="532"/>
      <c r="V57" s="532"/>
      <c r="W57" s="532"/>
      <c r="X57" s="532"/>
      <c r="Y57" s="532"/>
      <c r="Z57" s="532"/>
      <c r="AA57" s="532"/>
      <c r="AB57" s="532"/>
      <c r="AC57" s="532"/>
      <c r="AD57" s="532"/>
      <c r="AE57" s="532"/>
      <c r="AF57" s="532"/>
      <c r="AG57" s="532"/>
      <c r="AH57" s="532"/>
      <c r="AI57" s="532"/>
      <c r="AJ57" s="532"/>
      <c r="AK57" s="532"/>
      <c r="AL57" s="538"/>
    </row>
    <row r="58" spans="2:38" ht="12" customHeight="1">
      <c r="B58" s="488"/>
      <c r="C58" s="498" t="s">
        <v>529</v>
      </c>
      <c r="D58" s="499" t="s">
        <v>1260</v>
      </c>
      <c r="E58" s="499"/>
      <c r="F58" s="499"/>
      <c r="G58" s="539"/>
      <c r="H58" s="539"/>
      <c r="I58" s="499"/>
      <c r="J58" s="539"/>
      <c r="K58" s="539"/>
      <c r="L58" s="539"/>
      <c r="M58" s="539"/>
      <c r="N58" s="539"/>
      <c r="O58" s="539"/>
      <c r="P58" s="539"/>
      <c r="Q58" s="539"/>
      <c r="R58" s="539"/>
      <c r="S58" s="539"/>
      <c r="T58" s="539"/>
      <c r="U58" s="539"/>
      <c r="V58" s="539"/>
      <c r="W58" s="539"/>
      <c r="X58" s="539"/>
      <c r="Y58" s="539"/>
      <c r="Z58" s="539"/>
      <c r="AA58" s="539"/>
      <c r="AB58" s="539"/>
      <c r="AC58" s="539"/>
      <c r="AD58" s="489"/>
      <c r="AE58" s="499" t="s">
        <v>1062</v>
      </c>
      <c r="AF58" s="539"/>
      <c r="AG58" s="539"/>
      <c r="AH58" s="539"/>
      <c r="AI58" s="539"/>
      <c r="AJ58" s="499"/>
      <c r="AK58" s="539"/>
      <c r="AL58" s="483"/>
    </row>
    <row r="59" spans="2:38" ht="12" customHeight="1">
      <c r="B59" s="484"/>
      <c r="D59" s="1831"/>
      <c r="E59" s="1831"/>
      <c r="F59" s="1831"/>
      <c r="G59" s="1831"/>
      <c r="H59" s="1831"/>
      <c r="I59" s="1831"/>
      <c r="J59" s="1831"/>
      <c r="K59" s="1831"/>
      <c r="L59" s="1831"/>
      <c r="M59" s="1831"/>
      <c r="N59" s="1831"/>
      <c r="O59" s="1831"/>
      <c r="P59" s="1831"/>
      <c r="Q59" s="1831"/>
      <c r="R59" s="1831"/>
      <c r="S59" s="1831"/>
      <c r="T59" s="1831"/>
      <c r="U59" s="1831"/>
      <c r="V59" s="1831"/>
      <c r="W59" s="1831"/>
      <c r="X59" s="1831"/>
      <c r="Y59" s="1831"/>
      <c r="Z59" s="1831"/>
      <c r="AA59" s="1831"/>
      <c r="AB59" s="1831"/>
      <c r="AC59" s="1831"/>
      <c r="AD59" s="1831"/>
      <c r="AE59" s="1831"/>
      <c r="AF59" s="1831"/>
      <c r="AG59" s="1831"/>
      <c r="AH59" s="1831"/>
      <c r="AI59" s="1831"/>
      <c r="AJ59" s="532"/>
      <c r="AK59" s="533"/>
      <c r="AL59" s="483"/>
    </row>
    <row r="60" spans="2:38" ht="12" customHeight="1">
      <c r="B60" s="484"/>
      <c r="D60" s="1831"/>
      <c r="E60" s="1831"/>
      <c r="F60" s="1831"/>
      <c r="G60" s="1831"/>
      <c r="H60" s="1831"/>
      <c r="I60" s="1831"/>
      <c r="J60" s="1831"/>
      <c r="K60" s="1831"/>
      <c r="L60" s="1831"/>
      <c r="M60" s="1831"/>
      <c r="N60" s="1831"/>
      <c r="O60" s="1831"/>
      <c r="P60" s="1831"/>
      <c r="Q60" s="1831"/>
      <c r="R60" s="1831"/>
      <c r="S60" s="1831"/>
      <c r="T60" s="1831"/>
      <c r="U60" s="1831"/>
      <c r="V60" s="1831"/>
      <c r="W60" s="1831"/>
      <c r="X60" s="1831"/>
      <c r="Y60" s="1831"/>
      <c r="Z60" s="1831"/>
      <c r="AA60" s="1831"/>
      <c r="AB60" s="1831"/>
      <c r="AC60" s="1831"/>
      <c r="AD60" s="1831"/>
      <c r="AE60" s="1831"/>
      <c r="AF60" s="1831"/>
      <c r="AG60" s="1831"/>
      <c r="AH60" s="1831"/>
      <c r="AI60" s="1831"/>
      <c r="AJ60" s="532"/>
      <c r="AK60" s="533"/>
      <c r="AL60" s="483"/>
    </row>
    <row r="61" spans="2:38" ht="12" customHeight="1">
      <c r="B61" s="484"/>
      <c r="D61" s="1831"/>
      <c r="E61" s="1831"/>
      <c r="F61" s="1831"/>
      <c r="G61" s="1831"/>
      <c r="H61" s="1831"/>
      <c r="I61" s="1831"/>
      <c r="J61" s="1831"/>
      <c r="K61" s="1831"/>
      <c r="L61" s="1831"/>
      <c r="M61" s="1831"/>
      <c r="N61" s="1831"/>
      <c r="O61" s="1831"/>
      <c r="P61" s="1831"/>
      <c r="Q61" s="1831"/>
      <c r="R61" s="1831"/>
      <c r="S61" s="1831"/>
      <c r="T61" s="1831"/>
      <c r="U61" s="1831"/>
      <c r="V61" s="1831"/>
      <c r="W61" s="1831"/>
      <c r="X61" s="1831"/>
      <c r="Y61" s="1831"/>
      <c r="Z61" s="1831"/>
      <c r="AA61" s="1831"/>
      <c r="AB61" s="1831"/>
      <c r="AC61" s="1831"/>
      <c r="AD61" s="1831"/>
      <c r="AE61" s="1831"/>
      <c r="AF61" s="1831"/>
      <c r="AG61" s="1831"/>
      <c r="AH61" s="1831"/>
      <c r="AI61" s="1831"/>
      <c r="AJ61" s="532"/>
      <c r="AK61" s="533"/>
      <c r="AL61" s="483"/>
    </row>
    <row r="62" spans="2:38" ht="12" customHeight="1">
      <c r="B62" s="484"/>
      <c r="D62" s="1831"/>
      <c r="E62" s="1831"/>
      <c r="F62" s="1831"/>
      <c r="G62" s="1831"/>
      <c r="H62" s="1831"/>
      <c r="I62" s="1831"/>
      <c r="J62" s="1831"/>
      <c r="K62" s="1831"/>
      <c r="L62" s="1831"/>
      <c r="M62" s="1831"/>
      <c r="N62" s="1831"/>
      <c r="O62" s="1831"/>
      <c r="P62" s="1831"/>
      <c r="Q62" s="1831"/>
      <c r="R62" s="1831"/>
      <c r="S62" s="1831"/>
      <c r="T62" s="1831"/>
      <c r="U62" s="1831"/>
      <c r="V62" s="1831"/>
      <c r="W62" s="1831"/>
      <c r="X62" s="1831"/>
      <c r="Y62" s="1831"/>
      <c r="Z62" s="1831"/>
      <c r="AA62" s="1831"/>
      <c r="AB62" s="1831"/>
      <c r="AC62" s="1831"/>
      <c r="AD62" s="1831"/>
      <c r="AE62" s="1831"/>
      <c r="AF62" s="1831"/>
      <c r="AG62" s="1831"/>
      <c r="AH62" s="1831"/>
      <c r="AI62" s="1831"/>
      <c r="AJ62" s="532"/>
      <c r="AK62" s="533"/>
      <c r="AL62" s="483"/>
    </row>
    <row r="63" spans="2:38" ht="12" customHeight="1">
      <c r="B63" s="484"/>
      <c r="D63" s="1814" t="s">
        <v>1243</v>
      </c>
      <c r="E63" s="1814"/>
      <c r="F63" s="1814"/>
      <c r="G63" s="1814"/>
      <c r="H63" s="1815" t="s">
        <v>1244</v>
      </c>
      <c r="I63" s="1815"/>
      <c r="J63" s="1815"/>
      <c r="K63" s="1815"/>
      <c r="L63" s="1815"/>
      <c r="M63" s="1815"/>
      <c r="N63" s="1815"/>
      <c r="O63" s="1815"/>
      <c r="P63" s="1815"/>
      <c r="Q63" s="1815"/>
      <c r="R63" s="1815"/>
      <c r="S63" s="1815"/>
      <c r="T63" s="1815"/>
      <c r="U63" s="1815"/>
      <c r="V63" s="1815"/>
      <c r="W63" s="1815"/>
      <c r="X63" s="1815"/>
      <c r="Y63" s="1815"/>
      <c r="Z63" s="1815"/>
      <c r="AA63" s="1815"/>
      <c r="AB63" s="1815"/>
      <c r="AC63" s="1815"/>
      <c r="AD63" s="1815"/>
      <c r="AE63" s="1815"/>
      <c r="AF63" s="1815"/>
      <c r="AG63" s="1815"/>
      <c r="AH63" s="1815"/>
      <c r="AI63" s="1815"/>
      <c r="AJ63" s="532"/>
      <c r="AK63" s="533"/>
      <c r="AL63" s="483"/>
    </row>
    <row r="64" spans="2:38" ht="7.2" customHeight="1">
      <c r="B64" s="484"/>
      <c r="D64" s="1814"/>
      <c r="E64" s="1814"/>
      <c r="F64" s="1814"/>
      <c r="G64" s="1814"/>
      <c r="H64" s="1815"/>
      <c r="I64" s="1815"/>
      <c r="J64" s="1815"/>
      <c r="K64" s="1815"/>
      <c r="L64" s="1815"/>
      <c r="M64" s="1815"/>
      <c r="N64" s="1815"/>
      <c r="O64" s="1815"/>
      <c r="P64" s="1815"/>
      <c r="Q64" s="1815"/>
      <c r="R64" s="1815"/>
      <c r="S64" s="1815"/>
      <c r="T64" s="1815"/>
      <c r="U64" s="1815"/>
      <c r="V64" s="1815"/>
      <c r="W64" s="1815"/>
      <c r="X64" s="1815"/>
      <c r="Y64" s="1815"/>
      <c r="Z64" s="1815"/>
      <c r="AA64" s="1815"/>
      <c r="AB64" s="1815"/>
      <c r="AC64" s="1815"/>
      <c r="AD64" s="1815"/>
      <c r="AE64" s="1815"/>
      <c r="AF64" s="1815"/>
      <c r="AG64" s="1815"/>
      <c r="AH64" s="1815"/>
      <c r="AI64" s="1815"/>
      <c r="AJ64" s="532"/>
      <c r="AK64" s="533"/>
      <c r="AL64" s="483"/>
    </row>
    <row r="65" spans="2:38" s="496" customFormat="1" ht="22.95" customHeight="1">
      <c r="B65" s="493"/>
      <c r="D65" s="1816" t="s">
        <v>1261</v>
      </c>
      <c r="E65" s="1816"/>
      <c r="F65" s="1816"/>
      <c r="G65" s="1816"/>
      <c r="H65" s="1816"/>
      <c r="I65" s="1816"/>
      <c r="J65" s="1816"/>
      <c r="K65" s="1816"/>
      <c r="L65" s="1816"/>
      <c r="M65" s="1816"/>
      <c r="N65" s="1816"/>
      <c r="O65" s="1816"/>
      <c r="P65" s="1816"/>
      <c r="Q65" s="1816"/>
      <c r="R65" s="1816"/>
      <c r="S65" s="1816"/>
      <c r="T65" s="1816"/>
      <c r="U65" s="1816"/>
      <c r="V65" s="1816"/>
      <c r="W65" s="1816"/>
      <c r="X65" s="1816"/>
      <c r="Y65" s="1816"/>
      <c r="Z65" s="1816"/>
      <c r="AA65" s="1816"/>
      <c r="AB65" s="1816"/>
      <c r="AC65" s="1816"/>
      <c r="AD65" s="1816"/>
      <c r="AE65" s="1816"/>
      <c r="AF65" s="1816"/>
      <c r="AG65" s="1816"/>
      <c r="AH65" s="1816"/>
      <c r="AI65" s="1816"/>
      <c r="AJ65" s="1816"/>
      <c r="AK65" s="1816"/>
      <c r="AL65" s="540"/>
    </row>
    <row r="66" spans="2:38" ht="9" customHeight="1">
      <c r="B66" s="484"/>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2"/>
      <c r="AK66" s="533"/>
      <c r="AL66" s="483"/>
    </row>
    <row r="67" spans="2:38" s="541" customFormat="1" ht="30" customHeight="1">
      <c r="B67" s="1832" t="s">
        <v>1262</v>
      </c>
      <c r="C67" s="1833"/>
      <c r="D67" s="1833"/>
      <c r="E67" s="1833"/>
      <c r="F67" s="1833"/>
      <c r="G67" s="1833"/>
      <c r="H67" s="1833"/>
      <c r="I67" s="1833"/>
      <c r="J67" s="1833"/>
      <c r="K67" s="1833"/>
      <c r="L67" s="1833"/>
      <c r="M67" s="1833"/>
      <c r="N67" s="1833"/>
      <c r="O67" s="1833"/>
      <c r="P67" s="1833"/>
      <c r="Q67" s="1833"/>
      <c r="R67" s="1833"/>
      <c r="S67" s="1833"/>
      <c r="T67" s="1833"/>
      <c r="U67" s="1833"/>
      <c r="V67" s="1833"/>
      <c r="W67" s="1833"/>
      <c r="X67" s="1833"/>
      <c r="Y67" s="1833"/>
      <c r="Z67" s="1833"/>
      <c r="AA67" s="1833"/>
      <c r="AB67" s="1833"/>
      <c r="AC67" s="1833"/>
      <c r="AD67" s="1833"/>
      <c r="AE67" s="1833"/>
      <c r="AF67" s="1833"/>
      <c r="AG67" s="1833"/>
      <c r="AH67" s="1833"/>
      <c r="AI67" s="1833"/>
      <c r="AJ67" s="1833"/>
      <c r="AK67" s="1833"/>
      <c r="AL67" s="1834"/>
    </row>
    <row r="68" spans="2:38" s="541" customFormat="1" ht="10.95" customHeight="1">
      <c r="B68" s="1832" t="s">
        <v>1263</v>
      </c>
      <c r="C68" s="1833"/>
      <c r="D68" s="1833"/>
      <c r="E68" s="1833"/>
      <c r="F68" s="1833"/>
      <c r="G68" s="1833"/>
      <c r="H68" s="1833"/>
      <c r="I68" s="1833"/>
      <c r="J68" s="1833"/>
      <c r="K68" s="1833"/>
      <c r="L68" s="1833"/>
      <c r="M68" s="1833"/>
      <c r="N68" s="1833"/>
      <c r="O68" s="1833"/>
      <c r="P68" s="1833"/>
      <c r="Q68" s="1833"/>
      <c r="R68" s="1833"/>
      <c r="S68" s="1833"/>
      <c r="T68" s="1833"/>
      <c r="U68" s="1833"/>
      <c r="V68" s="1833"/>
      <c r="W68" s="1833"/>
      <c r="X68" s="1833"/>
      <c r="Y68" s="1833"/>
      <c r="Z68" s="1833"/>
      <c r="AA68" s="1833"/>
      <c r="AB68" s="1833"/>
      <c r="AC68" s="1833"/>
      <c r="AD68" s="1833"/>
      <c r="AE68" s="1833"/>
      <c r="AF68" s="1833"/>
      <c r="AG68" s="1833"/>
      <c r="AH68" s="1833"/>
      <c r="AI68" s="1833"/>
      <c r="AJ68" s="1833"/>
      <c r="AK68" s="1833"/>
      <c r="AL68" s="542"/>
    </row>
    <row r="69" spans="2:38" s="541" customFormat="1" ht="14.7" customHeight="1">
      <c r="B69" s="1832" t="s">
        <v>1264</v>
      </c>
      <c r="C69" s="1833"/>
      <c r="D69" s="1833"/>
      <c r="E69" s="1833"/>
      <c r="F69" s="1833"/>
      <c r="G69" s="1833"/>
      <c r="H69" s="1833"/>
      <c r="I69" s="1833"/>
      <c r="J69" s="1833"/>
      <c r="K69" s="1833"/>
      <c r="L69" s="1833"/>
      <c r="M69" s="1833"/>
      <c r="N69" s="1833"/>
      <c r="O69" s="1833"/>
      <c r="P69" s="1833"/>
      <c r="Q69" s="1833"/>
      <c r="R69" s="1833"/>
      <c r="S69" s="1833"/>
      <c r="T69" s="1833"/>
      <c r="U69" s="1833"/>
      <c r="V69" s="1833"/>
      <c r="W69" s="1833"/>
      <c r="X69" s="1833"/>
      <c r="Y69" s="1833"/>
      <c r="Z69" s="1833"/>
      <c r="AA69" s="1833"/>
      <c r="AB69" s="1833"/>
      <c r="AC69" s="1833"/>
      <c r="AD69" s="1833"/>
      <c r="AE69" s="1833"/>
      <c r="AF69" s="1833"/>
      <c r="AG69" s="1833"/>
      <c r="AH69" s="1833"/>
      <c r="AI69" s="1833"/>
      <c r="AJ69" s="1833"/>
      <c r="AK69" s="1833"/>
      <c r="AL69" s="543"/>
    </row>
    <row r="70" spans="2:38" s="541" customFormat="1" ht="12" customHeight="1">
      <c r="B70" s="1832" t="s">
        <v>1265</v>
      </c>
      <c r="C70" s="1833"/>
      <c r="D70" s="1833"/>
      <c r="E70" s="1833"/>
      <c r="F70" s="1833"/>
      <c r="G70" s="1833"/>
      <c r="H70" s="1833"/>
      <c r="I70" s="1833"/>
      <c r="J70" s="1833"/>
      <c r="K70" s="1833"/>
      <c r="L70" s="1833"/>
      <c r="M70" s="1833"/>
      <c r="N70" s="1833"/>
      <c r="O70" s="1833"/>
      <c r="P70" s="1833"/>
      <c r="Q70" s="1833"/>
      <c r="R70" s="1833"/>
      <c r="S70" s="1833"/>
      <c r="T70" s="1833"/>
      <c r="U70" s="1833"/>
      <c r="V70" s="1833"/>
      <c r="W70" s="1833"/>
      <c r="X70" s="1833"/>
      <c r="Y70" s="1833"/>
      <c r="Z70" s="1833"/>
      <c r="AA70" s="1833"/>
      <c r="AB70" s="1833"/>
      <c r="AC70" s="1833"/>
      <c r="AD70" s="1833"/>
      <c r="AE70" s="1833"/>
      <c r="AF70" s="1833"/>
      <c r="AG70" s="1833"/>
      <c r="AH70" s="1833"/>
      <c r="AI70" s="1833"/>
      <c r="AJ70" s="1833"/>
      <c r="AK70" s="1833"/>
      <c r="AL70" s="543"/>
    </row>
    <row r="71" spans="2:38" ht="6.45" customHeight="1">
      <c r="B71" s="544"/>
      <c r="C71" s="545"/>
      <c r="D71" s="545"/>
      <c r="E71" s="545"/>
      <c r="F71" s="545"/>
      <c r="G71" s="545"/>
      <c r="H71" s="545"/>
      <c r="I71" s="545"/>
      <c r="J71" s="545"/>
      <c r="K71" s="545"/>
      <c r="L71" s="545"/>
      <c r="M71" s="545"/>
      <c r="N71" s="545"/>
      <c r="O71" s="545"/>
      <c r="P71" s="545"/>
      <c r="Q71" s="545"/>
      <c r="R71" s="545"/>
      <c r="S71" s="545"/>
      <c r="T71" s="545"/>
      <c r="U71" s="545"/>
      <c r="V71" s="545"/>
      <c r="W71" s="545"/>
      <c r="X71" s="545"/>
      <c r="Y71" s="545"/>
      <c r="Z71" s="545"/>
      <c r="AA71" s="545"/>
      <c r="AB71" s="545"/>
      <c r="AC71" s="545"/>
      <c r="AD71" s="545"/>
      <c r="AE71" s="545"/>
      <c r="AF71" s="545"/>
      <c r="AG71" s="545"/>
      <c r="AH71" s="545"/>
      <c r="AI71" s="545"/>
      <c r="AJ71" s="545"/>
      <c r="AK71" s="545"/>
      <c r="AL71" s="546"/>
    </row>
    <row r="72" spans="2:38" ht="12" customHeight="1">
      <c r="B72" s="1844" t="s">
        <v>1063</v>
      </c>
      <c r="C72" s="1845"/>
      <c r="D72" s="1845"/>
      <c r="E72" s="1845"/>
      <c r="F72" s="1828"/>
      <c r="G72" s="1828"/>
      <c r="H72" s="1828"/>
      <c r="I72" s="1828"/>
      <c r="J72" s="1828"/>
      <c r="K72" s="1828"/>
      <c r="L72" s="1828"/>
      <c r="M72" s="1828"/>
      <c r="N72" s="1828"/>
      <c r="O72" s="1828"/>
      <c r="P72" s="1828"/>
      <c r="Q72" s="1828"/>
      <c r="R72" s="1828"/>
      <c r="S72" s="1830" t="s">
        <v>1064</v>
      </c>
      <c r="T72" s="1830"/>
      <c r="U72" s="1830"/>
      <c r="V72" s="1830"/>
      <c r="W72" s="1830"/>
      <c r="X72" s="1830"/>
      <c r="Y72" s="1828"/>
      <c r="Z72" s="1828"/>
      <c r="AA72" s="1828"/>
      <c r="AB72" s="1828"/>
      <c r="AC72" s="1828"/>
      <c r="AD72" s="1828"/>
      <c r="AE72" s="1828"/>
      <c r="AF72" s="1828"/>
      <c r="AG72" s="1828"/>
      <c r="AH72" s="1828"/>
      <c r="AI72" s="1828"/>
      <c r="AJ72" s="1828"/>
      <c r="AK72" s="1828"/>
      <c r="AL72" s="483"/>
    </row>
    <row r="73" spans="2:38" ht="12" customHeight="1">
      <c r="B73" s="1846"/>
      <c r="C73" s="1845"/>
      <c r="D73" s="1845"/>
      <c r="E73" s="1845"/>
      <c r="F73" s="1806"/>
      <c r="G73" s="1806"/>
      <c r="H73" s="1806"/>
      <c r="I73" s="1806"/>
      <c r="J73" s="1806"/>
      <c r="K73" s="1806"/>
      <c r="L73" s="1806"/>
      <c r="M73" s="1806"/>
      <c r="N73" s="1806"/>
      <c r="O73" s="1806"/>
      <c r="P73" s="1806"/>
      <c r="Q73" s="1806"/>
      <c r="R73" s="1806"/>
      <c r="S73" s="1830"/>
      <c r="T73" s="1830"/>
      <c r="U73" s="1830"/>
      <c r="V73" s="1830"/>
      <c r="W73" s="1830"/>
      <c r="X73" s="1830"/>
      <c r="Y73" s="1806"/>
      <c r="Z73" s="1806"/>
      <c r="AA73" s="1806"/>
      <c r="AB73" s="1806"/>
      <c r="AC73" s="1806"/>
      <c r="AD73" s="1806"/>
      <c r="AE73" s="1806"/>
      <c r="AF73" s="1806"/>
      <c r="AG73" s="1806"/>
      <c r="AH73" s="1806"/>
      <c r="AI73" s="1806"/>
      <c r="AJ73" s="1806"/>
      <c r="AK73" s="1806"/>
      <c r="AL73" s="483"/>
    </row>
    <row r="74" spans="2:38" s="496" customFormat="1" ht="12" customHeight="1">
      <c r="B74" s="547"/>
      <c r="C74" s="548"/>
      <c r="D74" s="548"/>
      <c r="E74" s="548"/>
      <c r="F74" s="548"/>
      <c r="G74" s="548"/>
      <c r="H74" s="548"/>
      <c r="I74" s="548"/>
      <c r="J74" s="548"/>
      <c r="K74" s="548"/>
      <c r="L74" s="548"/>
      <c r="M74" s="548"/>
      <c r="N74" s="548"/>
      <c r="O74" s="548"/>
      <c r="P74" s="548"/>
      <c r="Q74" s="548"/>
      <c r="R74" s="548"/>
      <c r="S74" s="1838" t="s">
        <v>1266</v>
      </c>
      <c r="T74" s="1838"/>
      <c r="U74" s="1838"/>
      <c r="V74" s="1838"/>
      <c r="W74" s="1838"/>
      <c r="X74" s="1838"/>
      <c r="Y74" s="1838"/>
      <c r="Z74" s="1838"/>
      <c r="AA74" s="1838"/>
      <c r="AB74" s="1838"/>
      <c r="AC74" s="1838"/>
      <c r="AD74" s="1838"/>
      <c r="AE74" s="1838"/>
      <c r="AF74" s="1838"/>
      <c r="AG74" s="1838"/>
      <c r="AH74" s="1838"/>
      <c r="AI74" s="1838"/>
      <c r="AJ74" s="1838"/>
      <c r="AK74" s="1838"/>
      <c r="AL74" s="549"/>
    </row>
    <row r="75" spans="2:38" ht="12" customHeight="1"/>
    <row r="76" spans="2:38" ht="12" customHeight="1"/>
    <row r="77" spans="2:38" ht="12" customHeight="1"/>
    <row r="78" spans="2:38" ht="12" customHeight="1"/>
    <row r="79" spans="2:38" ht="12" customHeight="1"/>
    <row r="80" spans="2:3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sheetData>
  <mergeCells count="66">
    <mergeCell ref="H40:AI40"/>
    <mergeCell ref="S74:AK74"/>
    <mergeCell ref="F12:U12"/>
    <mergeCell ref="F13:U13"/>
    <mergeCell ref="Y12:AJ12"/>
    <mergeCell ref="Y13:AJ13"/>
    <mergeCell ref="F16:U16"/>
    <mergeCell ref="F17:U17"/>
    <mergeCell ref="Y16:AJ16"/>
    <mergeCell ref="Y17:AJ17"/>
    <mergeCell ref="F20:O20"/>
    <mergeCell ref="B69:AK69"/>
    <mergeCell ref="B70:AK70"/>
    <mergeCell ref="B72:E73"/>
    <mergeCell ref="F72:R73"/>
    <mergeCell ref="H45:AI45"/>
    <mergeCell ref="S72:X73"/>
    <mergeCell ref="Y72:AK73"/>
    <mergeCell ref="D59:AI62"/>
    <mergeCell ref="D63:G64"/>
    <mergeCell ref="H63:AI64"/>
    <mergeCell ref="D65:AK65"/>
    <mergeCell ref="B67:AL67"/>
    <mergeCell ref="B68:AK68"/>
    <mergeCell ref="C54:F54"/>
    <mergeCell ref="D55:AI56"/>
    <mergeCell ref="I51:P51"/>
    <mergeCell ref="I52:P52"/>
    <mergeCell ref="D46:G46"/>
    <mergeCell ref="H48:L48"/>
    <mergeCell ref="H49:L49"/>
    <mergeCell ref="H46:AI46"/>
    <mergeCell ref="Z51:AG51"/>
    <mergeCell ref="Z52:AG52"/>
    <mergeCell ref="AE48:AF48"/>
    <mergeCell ref="AE49:AF49"/>
    <mergeCell ref="X48:AB48"/>
    <mergeCell ref="X49:AB49"/>
    <mergeCell ref="O48:Q48"/>
    <mergeCell ref="O49:Q49"/>
    <mergeCell ref="T51:Y51"/>
    <mergeCell ref="T52:Y52"/>
    <mergeCell ref="Y42:AI42"/>
    <mergeCell ref="Y43:AI43"/>
    <mergeCell ref="D28:G29"/>
    <mergeCell ref="H28:AI29"/>
    <mergeCell ref="D30:AK30"/>
    <mergeCell ref="E39:G39"/>
    <mergeCell ref="E40:G40"/>
    <mergeCell ref="H36:U36"/>
    <mergeCell ref="H37:U37"/>
    <mergeCell ref="D42:G42"/>
    <mergeCell ref="T42:W42"/>
    <mergeCell ref="D43:G43"/>
    <mergeCell ref="T43:X43"/>
    <mergeCell ref="H42:S42"/>
    <mergeCell ref="H43:S43"/>
    <mergeCell ref="H39:AI39"/>
    <mergeCell ref="D24:AI27"/>
    <mergeCell ref="F21:O21"/>
    <mergeCell ref="B4:J4"/>
    <mergeCell ref="M4:O4"/>
    <mergeCell ref="S4:AA4"/>
    <mergeCell ref="P6:Z6"/>
    <mergeCell ref="C7:AK7"/>
    <mergeCell ref="AI9:AJ9"/>
  </mergeCells>
  <phoneticPr fontId="199"/>
  <pageMargins left="0.25" right="0.25"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DA5AB3-40D2-4CB3-9272-166B7618394C}">
          <x14:formula1>
            <xm:f>"□,■"</xm:f>
          </x14:formula1>
          <xm:sqref>Y65567:Z65567 JV65567:JW65567 TR65567:TS65567 ADN65567:ADO65567 ANJ65567:ANK65567 AXF65567:AXG65567 BHB65567:BHC65567 BQX65567:BQY65567 CAT65567:CAU65567 CKP65567:CKQ65567 CUL65567:CUM65567 DEH65567:DEI65567 DOD65567:DOE65567 DXZ65567:DYA65567 EHV65567:EHW65567 ERR65567:ERS65567 FBN65567:FBO65567 FLJ65567:FLK65567 FVF65567:FVG65567 GFB65567:GFC65567 GOX65567:GOY65567 GYT65567:GYU65567 HIP65567:HIQ65567 HSL65567:HSM65567 ICH65567:ICI65567 IMD65567:IME65567 IVZ65567:IWA65567 JFV65567:JFW65567 JPR65567:JPS65567 JZN65567:JZO65567 KJJ65567:KJK65567 KTF65567:KTG65567 LDB65567:LDC65567 LMX65567:LMY65567 LWT65567:LWU65567 MGP65567:MGQ65567 MQL65567:MQM65567 NAH65567:NAI65567 NKD65567:NKE65567 NTZ65567:NUA65567 ODV65567:ODW65567 ONR65567:ONS65567 OXN65567:OXO65567 PHJ65567:PHK65567 PRF65567:PRG65567 QBB65567:QBC65567 QKX65567:QKY65567 QUT65567:QUU65567 REP65567:REQ65567 ROL65567:ROM65567 RYH65567:RYI65567 SID65567:SIE65567 SRZ65567:SSA65567 TBV65567:TBW65567 TLR65567:TLS65567 TVN65567:TVO65567 UFJ65567:UFK65567 UPF65567:UPG65567 UZB65567:UZC65567 VIX65567:VIY65567 VST65567:VSU65567 WCP65567:WCQ65567 WML65567:WMM65567 WWH65567:WWI65567 Y131103:Z131103 JV131103:JW131103 TR131103:TS131103 ADN131103:ADO131103 ANJ131103:ANK131103 AXF131103:AXG131103 BHB131103:BHC131103 BQX131103:BQY131103 CAT131103:CAU131103 CKP131103:CKQ131103 CUL131103:CUM131103 DEH131103:DEI131103 DOD131103:DOE131103 DXZ131103:DYA131103 EHV131103:EHW131103 ERR131103:ERS131103 FBN131103:FBO131103 FLJ131103:FLK131103 FVF131103:FVG131103 GFB131103:GFC131103 GOX131103:GOY131103 GYT131103:GYU131103 HIP131103:HIQ131103 HSL131103:HSM131103 ICH131103:ICI131103 IMD131103:IME131103 IVZ131103:IWA131103 JFV131103:JFW131103 JPR131103:JPS131103 JZN131103:JZO131103 KJJ131103:KJK131103 KTF131103:KTG131103 LDB131103:LDC131103 LMX131103:LMY131103 LWT131103:LWU131103 MGP131103:MGQ131103 MQL131103:MQM131103 NAH131103:NAI131103 NKD131103:NKE131103 NTZ131103:NUA131103 ODV131103:ODW131103 ONR131103:ONS131103 OXN131103:OXO131103 PHJ131103:PHK131103 PRF131103:PRG131103 QBB131103:QBC131103 QKX131103:QKY131103 QUT131103:QUU131103 REP131103:REQ131103 ROL131103:ROM131103 RYH131103:RYI131103 SID131103:SIE131103 SRZ131103:SSA131103 TBV131103:TBW131103 TLR131103:TLS131103 TVN131103:TVO131103 UFJ131103:UFK131103 UPF131103:UPG131103 UZB131103:UZC131103 VIX131103:VIY131103 VST131103:VSU131103 WCP131103:WCQ131103 WML131103:WMM131103 WWH131103:WWI131103 Y196639:Z196639 JV196639:JW196639 TR196639:TS196639 ADN196639:ADO196639 ANJ196639:ANK196639 AXF196639:AXG196639 BHB196639:BHC196639 BQX196639:BQY196639 CAT196639:CAU196639 CKP196639:CKQ196639 CUL196639:CUM196639 DEH196639:DEI196639 DOD196639:DOE196639 DXZ196639:DYA196639 EHV196639:EHW196639 ERR196639:ERS196639 FBN196639:FBO196639 FLJ196639:FLK196639 FVF196639:FVG196639 GFB196639:GFC196639 GOX196639:GOY196639 GYT196639:GYU196639 HIP196639:HIQ196639 HSL196639:HSM196639 ICH196639:ICI196639 IMD196639:IME196639 IVZ196639:IWA196639 JFV196639:JFW196639 JPR196639:JPS196639 JZN196639:JZO196639 KJJ196639:KJK196639 KTF196639:KTG196639 LDB196639:LDC196639 LMX196639:LMY196639 LWT196639:LWU196639 MGP196639:MGQ196639 MQL196639:MQM196639 NAH196639:NAI196639 NKD196639:NKE196639 NTZ196639:NUA196639 ODV196639:ODW196639 ONR196639:ONS196639 OXN196639:OXO196639 PHJ196639:PHK196639 PRF196639:PRG196639 QBB196639:QBC196639 QKX196639:QKY196639 QUT196639:QUU196639 REP196639:REQ196639 ROL196639:ROM196639 RYH196639:RYI196639 SID196639:SIE196639 SRZ196639:SSA196639 TBV196639:TBW196639 TLR196639:TLS196639 TVN196639:TVO196639 UFJ196639:UFK196639 UPF196639:UPG196639 UZB196639:UZC196639 VIX196639:VIY196639 VST196639:VSU196639 WCP196639:WCQ196639 WML196639:WMM196639 WWH196639:WWI196639 Y262175:Z262175 JV262175:JW262175 TR262175:TS262175 ADN262175:ADO262175 ANJ262175:ANK262175 AXF262175:AXG262175 BHB262175:BHC262175 BQX262175:BQY262175 CAT262175:CAU262175 CKP262175:CKQ262175 CUL262175:CUM262175 DEH262175:DEI262175 DOD262175:DOE262175 DXZ262175:DYA262175 EHV262175:EHW262175 ERR262175:ERS262175 FBN262175:FBO262175 FLJ262175:FLK262175 FVF262175:FVG262175 GFB262175:GFC262175 GOX262175:GOY262175 GYT262175:GYU262175 HIP262175:HIQ262175 HSL262175:HSM262175 ICH262175:ICI262175 IMD262175:IME262175 IVZ262175:IWA262175 JFV262175:JFW262175 JPR262175:JPS262175 JZN262175:JZO262175 KJJ262175:KJK262175 KTF262175:KTG262175 LDB262175:LDC262175 LMX262175:LMY262175 LWT262175:LWU262175 MGP262175:MGQ262175 MQL262175:MQM262175 NAH262175:NAI262175 NKD262175:NKE262175 NTZ262175:NUA262175 ODV262175:ODW262175 ONR262175:ONS262175 OXN262175:OXO262175 PHJ262175:PHK262175 PRF262175:PRG262175 QBB262175:QBC262175 QKX262175:QKY262175 QUT262175:QUU262175 REP262175:REQ262175 ROL262175:ROM262175 RYH262175:RYI262175 SID262175:SIE262175 SRZ262175:SSA262175 TBV262175:TBW262175 TLR262175:TLS262175 TVN262175:TVO262175 UFJ262175:UFK262175 UPF262175:UPG262175 UZB262175:UZC262175 VIX262175:VIY262175 VST262175:VSU262175 WCP262175:WCQ262175 WML262175:WMM262175 WWH262175:WWI262175 Y327711:Z327711 JV327711:JW327711 TR327711:TS327711 ADN327711:ADO327711 ANJ327711:ANK327711 AXF327711:AXG327711 BHB327711:BHC327711 BQX327711:BQY327711 CAT327711:CAU327711 CKP327711:CKQ327711 CUL327711:CUM327711 DEH327711:DEI327711 DOD327711:DOE327711 DXZ327711:DYA327711 EHV327711:EHW327711 ERR327711:ERS327711 FBN327711:FBO327711 FLJ327711:FLK327711 FVF327711:FVG327711 GFB327711:GFC327711 GOX327711:GOY327711 GYT327711:GYU327711 HIP327711:HIQ327711 HSL327711:HSM327711 ICH327711:ICI327711 IMD327711:IME327711 IVZ327711:IWA327711 JFV327711:JFW327711 JPR327711:JPS327711 JZN327711:JZO327711 KJJ327711:KJK327711 KTF327711:KTG327711 LDB327711:LDC327711 LMX327711:LMY327711 LWT327711:LWU327711 MGP327711:MGQ327711 MQL327711:MQM327711 NAH327711:NAI327711 NKD327711:NKE327711 NTZ327711:NUA327711 ODV327711:ODW327711 ONR327711:ONS327711 OXN327711:OXO327711 PHJ327711:PHK327711 PRF327711:PRG327711 QBB327711:QBC327711 QKX327711:QKY327711 QUT327711:QUU327711 REP327711:REQ327711 ROL327711:ROM327711 RYH327711:RYI327711 SID327711:SIE327711 SRZ327711:SSA327711 TBV327711:TBW327711 TLR327711:TLS327711 TVN327711:TVO327711 UFJ327711:UFK327711 UPF327711:UPG327711 UZB327711:UZC327711 VIX327711:VIY327711 VST327711:VSU327711 WCP327711:WCQ327711 WML327711:WMM327711 WWH327711:WWI327711 Y393247:Z393247 JV393247:JW393247 TR393247:TS393247 ADN393247:ADO393247 ANJ393247:ANK393247 AXF393247:AXG393247 BHB393247:BHC393247 BQX393247:BQY393247 CAT393247:CAU393247 CKP393247:CKQ393247 CUL393247:CUM393247 DEH393247:DEI393247 DOD393247:DOE393247 DXZ393247:DYA393247 EHV393247:EHW393247 ERR393247:ERS393247 FBN393247:FBO393247 FLJ393247:FLK393247 FVF393247:FVG393247 GFB393247:GFC393247 GOX393247:GOY393247 GYT393247:GYU393247 HIP393247:HIQ393247 HSL393247:HSM393247 ICH393247:ICI393247 IMD393247:IME393247 IVZ393247:IWA393247 JFV393247:JFW393247 JPR393247:JPS393247 JZN393247:JZO393247 KJJ393247:KJK393247 KTF393247:KTG393247 LDB393247:LDC393247 LMX393247:LMY393247 LWT393247:LWU393247 MGP393247:MGQ393247 MQL393247:MQM393247 NAH393247:NAI393247 NKD393247:NKE393247 NTZ393247:NUA393247 ODV393247:ODW393247 ONR393247:ONS393247 OXN393247:OXO393247 PHJ393247:PHK393247 PRF393247:PRG393247 QBB393247:QBC393247 QKX393247:QKY393247 QUT393247:QUU393247 REP393247:REQ393247 ROL393247:ROM393247 RYH393247:RYI393247 SID393247:SIE393247 SRZ393247:SSA393247 TBV393247:TBW393247 TLR393247:TLS393247 TVN393247:TVO393247 UFJ393247:UFK393247 UPF393247:UPG393247 UZB393247:UZC393247 VIX393247:VIY393247 VST393247:VSU393247 WCP393247:WCQ393247 WML393247:WMM393247 WWH393247:WWI393247 Y458783:Z458783 JV458783:JW458783 TR458783:TS458783 ADN458783:ADO458783 ANJ458783:ANK458783 AXF458783:AXG458783 BHB458783:BHC458783 BQX458783:BQY458783 CAT458783:CAU458783 CKP458783:CKQ458783 CUL458783:CUM458783 DEH458783:DEI458783 DOD458783:DOE458783 DXZ458783:DYA458783 EHV458783:EHW458783 ERR458783:ERS458783 FBN458783:FBO458783 FLJ458783:FLK458783 FVF458783:FVG458783 GFB458783:GFC458783 GOX458783:GOY458783 GYT458783:GYU458783 HIP458783:HIQ458783 HSL458783:HSM458783 ICH458783:ICI458783 IMD458783:IME458783 IVZ458783:IWA458783 JFV458783:JFW458783 JPR458783:JPS458783 JZN458783:JZO458783 KJJ458783:KJK458783 KTF458783:KTG458783 LDB458783:LDC458783 LMX458783:LMY458783 LWT458783:LWU458783 MGP458783:MGQ458783 MQL458783:MQM458783 NAH458783:NAI458783 NKD458783:NKE458783 NTZ458783:NUA458783 ODV458783:ODW458783 ONR458783:ONS458783 OXN458783:OXO458783 PHJ458783:PHK458783 PRF458783:PRG458783 QBB458783:QBC458783 QKX458783:QKY458783 QUT458783:QUU458783 REP458783:REQ458783 ROL458783:ROM458783 RYH458783:RYI458783 SID458783:SIE458783 SRZ458783:SSA458783 TBV458783:TBW458783 TLR458783:TLS458783 TVN458783:TVO458783 UFJ458783:UFK458783 UPF458783:UPG458783 UZB458783:UZC458783 VIX458783:VIY458783 VST458783:VSU458783 WCP458783:WCQ458783 WML458783:WMM458783 WWH458783:WWI458783 Y524319:Z524319 JV524319:JW524319 TR524319:TS524319 ADN524319:ADO524319 ANJ524319:ANK524319 AXF524319:AXG524319 BHB524319:BHC524319 BQX524319:BQY524319 CAT524319:CAU524319 CKP524319:CKQ524319 CUL524319:CUM524319 DEH524319:DEI524319 DOD524319:DOE524319 DXZ524319:DYA524319 EHV524319:EHW524319 ERR524319:ERS524319 FBN524319:FBO524319 FLJ524319:FLK524319 FVF524319:FVG524319 GFB524319:GFC524319 GOX524319:GOY524319 GYT524319:GYU524319 HIP524319:HIQ524319 HSL524319:HSM524319 ICH524319:ICI524319 IMD524319:IME524319 IVZ524319:IWA524319 JFV524319:JFW524319 JPR524319:JPS524319 JZN524319:JZO524319 KJJ524319:KJK524319 KTF524319:KTG524319 LDB524319:LDC524319 LMX524319:LMY524319 LWT524319:LWU524319 MGP524319:MGQ524319 MQL524319:MQM524319 NAH524319:NAI524319 NKD524319:NKE524319 NTZ524319:NUA524319 ODV524319:ODW524319 ONR524319:ONS524319 OXN524319:OXO524319 PHJ524319:PHK524319 PRF524319:PRG524319 QBB524319:QBC524319 QKX524319:QKY524319 QUT524319:QUU524319 REP524319:REQ524319 ROL524319:ROM524319 RYH524319:RYI524319 SID524319:SIE524319 SRZ524319:SSA524319 TBV524319:TBW524319 TLR524319:TLS524319 TVN524319:TVO524319 UFJ524319:UFK524319 UPF524319:UPG524319 UZB524319:UZC524319 VIX524319:VIY524319 VST524319:VSU524319 WCP524319:WCQ524319 WML524319:WMM524319 WWH524319:WWI524319 Y589855:Z589855 JV589855:JW589855 TR589855:TS589855 ADN589855:ADO589855 ANJ589855:ANK589855 AXF589855:AXG589855 BHB589855:BHC589855 BQX589855:BQY589855 CAT589855:CAU589855 CKP589855:CKQ589855 CUL589855:CUM589855 DEH589855:DEI589855 DOD589855:DOE589855 DXZ589855:DYA589855 EHV589855:EHW589855 ERR589855:ERS589855 FBN589855:FBO589855 FLJ589855:FLK589855 FVF589855:FVG589855 GFB589855:GFC589855 GOX589855:GOY589855 GYT589855:GYU589855 HIP589855:HIQ589855 HSL589855:HSM589855 ICH589855:ICI589855 IMD589855:IME589855 IVZ589855:IWA589855 JFV589855:JFW589855 JPR589855:JPS589855 JZN589855:JZO589855 KJJ589855:KJK589855 KTF589855:KTG589855 LDB589855:LDC589855 LMX589855:LMY589855 LWT589855:LWU589855 MGP589855:MGQ589855 MQL589855:MQM589855 NAH589855:NAI589855 NKD589855:NKE589855 NTZ589855:NUA589855 ODV589855:ODW589855 ONR589855:ONS589855 OXN589855:OXO589855 PHJ589855:PHK589855 PRF589855:PRG589855 QBB589855:QBC589855 QKX589855:QKY589855 QUT589855:QUU589855 REP589855:REQ589855 ROL589855:ROM589855 RYH589855:RYI589855 SID589855:SIE589855 SRZ589855:SSA589855 TBV589855:TBW589855 TLR589855:TLS589855 TVN589855:TVO589855 UFJ589855:UFK589855 UPF589855:UPG589855 UZB589855:UZC589855 VIX589855:VIY589855 VST589855:VSU589855 WCP589855:WCQ589855 WML589855:WMM589855 WWH589855:WWI589855 Y655391:Z655391 JV655391:JW655391 TR655391:TS655391 ADN655391:ADO655391 ANJ655391:ANK655391 AXF655391:AXG655391 BHB655391:BHC655391 BQX655391:BQY655391 CAT655391:CAU655391 CKP655391:CKQ655391 CUL655391:CUM655391 DEH655391:DEI655391 DOD655391:DOE655391 DXZ655391:DYA655391 EHV655391:EHW655391 ERR655391:ERS655391 FBN655391:FBO655391 FLJ655391:FLK655391 FVF655391:FVG655391 GFB655391:GFC655391 GOX655391:GOY655391 GYT655391:GYU655391 HIP655391:HIQ655391 HSL655391:HSM655391 ICH655391:ICI655391 IMD655391:IME655391 IVZ655391:IWA655391 JFV655391:JFW655391 JPR655391:JPS655391 JZN655391:JZO655391 KJJ655391:KJK655391 KTF655391:KTG655391 LDB655391:LDC655391 LMX655391:LMY655391 LWT655391:LWU655391 MGP655391:MGQ655391 MQL655391:MQM655391 NAH655391:NAI655391 NKD655391:NKE655391 NTZ655391:NUA655391 ODV655391:ODW655391 ONR655391:ONS655391 OXN655391:OXO655391 PHJ655391:PHK655391 PRF655391:PRG655391 QBB655391:QBC655391 QKX655391:QKY655391 QUT655391:QUU655391 REP655391:REQ655391 ROL655391:ROM655391 RYH655391:RYI655391 SID655391:SIE655391 SRZ655391:SSA655391 TBV655391:TBW655391 TLR655391:TLS655391 TVN655391:TVO655391 UFJ655391:UFK655391 UPF655391:UPG655391 UZB655391:UZC655391 VIX655391:VIY655391 VST655391:VSU655391 WCP655391:WCQ655391 WML655391:WMM655391 WWH655391:WWI655391 Y720927:Z720927 JV720927:JW720927 TR720927:TS720927 ADN720927:ADO720927 ANJ720927:ANK720927 AXF720927:AXG720927 BHB720927:BHC720927 BQX720927:BQY720927 CAT720927:CAU720927 CKP720927:CKQ720927 CUL720927:CUM720927 DEH720927:DEI720927 DOD720927:DOE720927 DXZ720927:DYA720927 EHV720927:EHW720927 ERR720927:ERS720927 FBN720927:FBO720927 FLJ720927:FLK720927 FVF720927:FVG720927 GFB720927:GFC720927 GOX720927:GOY720927 GYT720927:GYU720927 HIP720927:HIQ720927 HSL720927:HSM720927 ICH720927:ICI720927 IMD720927:IME720927 IVZ720927:IWA720927 JFV720927:JFW720927 JPR720927:JPS720927 JZN720927:JZO720927 KJJ720927:KJK720927 KTF720927:KTG720927 LDB720927:LDC720927 LMX720927:LMY720927 LWT720927:LWU720927 MGP720927:MGQ720927 MQL720927:MQM720927 NAH720927:NAI720927 NKD720927:NKE720927 NTZ720927:NUA720927 ODV720927:ODW720927 ONR720927:ONS720927 OXN720927:OXO720927 PHJ720927:PHK720927 PRF720927:PRG720927 QBB720927:QBC720927 QKX720927:QKY720927 QUT720927:QUU720927 REP720927:REQ720927 ROL720927:ROM720927 RYH720927:RYI720927 SID720927:SIE720927 SRZ720927:SSA720927 TBV720927:TBW720927 TLR720927:TLS720927 TVN720927:TVO720927 UFJ720927:UFK720927 UPF720927:UPG720927 UZB720927:UZC720927 VIX720927:VIY720927 VST720927:VSU720927 WCP720927:WCQ720927 WML720927:WMM720927 WWH720927:WWI720927 Y786463:Z786463 JV786463:JW786463 TR786463:TS786463 ADN786463:ADO786463 ANJ786463:ANK786463 AXF786463:AXG786463 BHB786463:BHC786463 BQX786463:BQY786463 CAT786463:CAU786463 CKP786463:CKQ786463 CUL786463:CUM786463 DEH786463:DEI786463 DOD786463:DOE786463 DXZ786463:DYA786463 EHV786463:EHW786463 ERR786463:ERS786463 FBN786463:FBO786463 FLJ786463:FLK786463 FVF786463:FVG786463 GFB786463:GFC786463 GOX786463:GOY786463 GYT786463:GYU786463 HIP786463:HIQ786463 HSL786463:HSM786463 ICH786463:ICI786463 IMD786463:IME786463 IVZ786463:IWA786463 JFV786463:JFW786463 JPR786463:JPS786463 JZN786463:JZO786463 KJJ786463:KJK786463 KTF786463:KTG786463 LDB786463:LDC786463 LMX786463:LMY786463 LWT786463:LWU786463 MGP786463:MGQ786463 MQL786463:MQM786463 NAH786463:NAI786463 NKD786463:NKE786463 NTZ786463:NUA786463 ODV786463:ODW786463 ONR786463:ONS786463 OXN786463:OXO786463 PHJ786463:PHK786463 PRF786463:PRG786463 QBB786463:QBC786463 QKX786463:QKY786463 QUT786463:QUU786463 REP786463:REQ786463 ROL786463:ROM786463 RYH786463:RYI786463 SID786463:SIE786463 SRZ786463:SSA786463 TBV786463:TBW786463 TLR786463:TLS786463 TVN786463:TVO786463 UFJ786463:UFK786463 UPF786463:UPG786463 UZB786463:UZC786463 VIX786463:VIY786463 VST786463:VSU786463 WCP786463:WCQ786463 WML786463:WMM786463 WWH786463:WWI786463 Y851999:Z851999 JV851999:JW851999 TR851999:TS851999 ADN851999:ADO851999 ANJ851999:ANK851999 AXF851999:AXG851999 BHB851999:BHC851999 BQX851999:BQY851999 CAT851999:CAU851999 CKP851999:CKQ851999 CUL851999:CUM851999 DEH851999:DEI851999 DOD851999:DOE851999 DXZ851999:DYA851999 EHV851999:EHW851999 ERR851999:ERS851999 FBN851999:FBO851999 FLJ851999:FLK851999 FVF851999:FVG851999 GFB851999:GFC851999 GOX851999:GOY851999 GYT851999:GYU851999 HIP851999:HIQ851999 HSL851999:HSM851999 ICH851999:ICI851999 IMD851999:IME851999 IVZ851999:IWA851999 JFV851999:JFW851999 JPR851999:JPS851999 JZN851999:JZO851999 KJJ851999:KJK851999 KTF851999:KTG851999 LDB851999:LDC851999 LMX851999:LMY851999 LWT851999:LWU851999 MGP851999:MGQ851999 MQL851999:MQM851999 NAH851999:NAI851999 NKD851999:NKE851999 NTZ851999:NUA851999 ODV851999:ODW851999 ONR851999:ONS851999 OXN851999:OXO851999 PHJ851999:PHK851999 PRF851999:PRG851999 QBB851999:QBC851999 QKX851999:QKY851999 QUT851999:QUU851999 REP851999:REQ851999 ROL851999:ROM851999 RYH851999:RYI851999 SID851999:SIE851999 SRZ851999:SSA851999 TBV851999:TBW851999 TLR851999:TLS851999 TVN851999:TVO851999 UFJ851999:UFK851999 UPF851999:UPG851999 UZB851999:UZC851999 VIX851999:VIY851999 VST851999:VSU851999 WCP851999:WCQ851999 WML851999:WMM851999 WWH851999:WWI851999 Y917535:Z917535 JV917535:JW917535 TR917535:TS917535 ADN917535:ADO917535 ANJ917535:ANK917535 AXF917535:AXG917535 BHB917535:BHC917535 BQX917535:BQY917535 CAT917535:CAU917535 CKP917535:CKQ917535 CUL917535:CUM917535 DEH917535:DEI917535 DOD917535:DOE917535 DXZ917535:DYA917535 EHV917535:EHW917535 ERR917535:ERS917535 FBN917535:FBO917535 FLJ917535:FLK917535 FVF917535:FVG917535 GFB917535:GFC917535 GOX917535:GOY917535 GYT917535:GYU917535 HIP917535:HIQ917535 HSL917535:HSM917535 ICH917535:ICI917535 IMD917535:IME917535 IVZ917535:IWA917535 JFV917535:JFW917535 JPR917535:JPS917535 JZN917535:JZO917535 KJJ917535:KJK917535 KTF917535:KTG917535 LDB917535:LDC917535 LMX917535:LMY917535 LWT917535:LWU917535 MGP917535:MGQ917535 MQL917535:MQM917535 NAH917535:NAI917535 NKD917535:NKE917535 NTZ917535:NUA917535 ODV917535:ODW917535 ONR917535:ONS917535 OXN917535:OXO917535 PHJ917535:PHK917535 PRF917535:PRG917535 QBB917535:QBC917535 QKX917535:QKY917535 QUT917535:QUU917535 REP917535:REQ917535 ROL917535:ROM917535 RYH917535:RYI917535 SID917535:SIE917535 SRZ917535:SSA917535 TBV917535:TBW917535 TLR917535:TLS917535 TVN917535:TVO917535 UFJ917535:UFK917535 UPF917535:UPG917535 UZB917535:UZC917535 VIX917535:VIY917535 VST917535:VSU917535 WCP917535:WCQ917535 WML917535:WMM917535 WWH917535:WWI917535 Y983071:Z983071 JV983071:JW983071 TR983071:TS983071 ADN983071:ADO983071 ANJ983071:ANK983071 AXF983071:AXG983071 BHB983071:BHC983071 BQX983071:BQY983071 CAT983071:CAU983071 CKP983071:CKQ983071 CUL983071:CUM983071 DEH983071:DEI983071 DOD983071:DOE983071 DXZ983071:DYA983071 EHV983071:EHW983071 ERR983071:ERS983071 FBN983071:FBO983071 FLJ983071:FLK983071 FVF983071:FVG983071 GFB983071:GFC983071 GOX983071:GOY983071 GYT983071:GYU983071 HIP983071:HIQ983071 HSL983071:HSM983071 ICH983071:ICI983071 IMD983071:IME983071 IVZ983071:IWA983071 JFV983071:JFW983071 JPR983071:JPS983071 JZN983071:JZO983071 KJJ983071:KJK983071 KTF983071:KTG983071 LDB983071:LDC983071 LMX983071:LMY983071 LWT983071:LWU983071 MGP983071:MGQ983071 MQL983071:MQM983071 NAH983071:NAI983071 NKD983071:NKE983071 NTZ983071:NUA983071 ODV983071:ODW983071 ONR983071:ONS983071 OXN983071:OXO983071 PHJ983071:PHK983071 PRF983071:PRG983071 QBB983071:QBC983071 QKX983071:QKY983071 QUT983071:QUU983071 REP983071:REQ983071 ROL983071:ROM983071 RYH983071:RYI983071 SID983071:SIE983071 SRZ983071:SSA983071 TBV983071:TBW983071 TLR983071:TLS983071 TVN983071:TVO983071 UFJ983071:UFK983071 UPF983071:UPG983071 UZB983071:UZC983071 VIX983071:VIY983071 VST983071:VSU983071 WCP983071:WCQ983071 WML983071:WMM983071 WWH983071:WWI983071 U65561 JR65561 TN65561 ADJ65561 ANF65561 AXB65561 BGX65561 BQT65561 CAP65561 CKL65561 CUH65561 DED65561 DNZ65561 DXV65561 EHR65561 ERN65561 FBJ65561 FLF65561 FVB65561 GEX65561 GOT65561 GYP65561 HIL65561 HSH65561 ICD65561 ILZ65561 IVV65561 JFR65561 JPN65561 JZJ65561 KJF65561 KTB65561 LCX65561 LMT65561 LWP65561 MGL65561 MQH65561 NAD65561 NJZ65561 NTV65561 ODR65561 ONN65561 OXJ65561 PHF65561 PRB65561 QAX65561 QKT65561 QUP65561 REL65561 ROH65561 RYD65561 SHZ65561 SRV65561 TBR65561 TLN65561 TVJ65561 UFF65561 UPB65561 UYX65561 VIT65561 VSP65561 WCL65561 WMH65561 WWD65561 U131097 JR131097 TN131097 ADJ131097 ANF131097 AXB131097 BGX131097 BQT131097 CAP131097 CKL131097 CUH131097 DED131097 DNZ131097 DXV131097 EHR131097 ERN131097 FBJ131097 FLF131097 FVB131097 GEX131097 GOT131097 GYP131097 HIL131097 HSH131097 ICD131097 ILZ131097 IVV131097 JFR131097 JPN131097 JZJ131097 KJF131097 KTB131097 LCX131097 LMT131097 LWP131097 MGL131097 MQH131097 NAD131097 NJZ131097 NTV131097 ODR131097 ONN131097 OXJ131097 PHF131097 PRB131097 QAX131097 QKT131097 QUP131097 REL131097 ROH131097 RYD131097 SHZ131097 SRV131097 TBR131097 TLN131097 TVJ131097 UFF131097 UPB131097 UYX131097 VIT131097 VSP131097 WCL131097 WMH131097 WWD131097 U196633 JR196633 TN196633 ADJ196633 ANF196633 AXB196633 BGX196633 BQT196633 CAP196633 CKL196633 CUH196633 DED196633 DNZ196633 DXV196633 EHR196633 ERN196633 FBJ196633 FLF196633 FVB196633 GEX196633 GOT196633 GYP196633 HIL196633 HSH196633 ICD196633 ILZ196633 IVV196633 JFR196633 JPN196633 JZJ196633 KJF196633 KTB196633 LCX196633 LMT196633 LWP196633 MGL196633 MQH196633 NAD196633 NJZ196633 NTV196633 ODR196633 ONN196633 OXJ196633 PHF196633 PRB196633 QAX196633 QKT196633 QUP196633 REL196633 ROH196633 RYD196633 SHZ196633 SRV196633 TBR196633 TLN196633 TVJ196633 UFF196633 UPB196633 UYX196633 VIT196633 VSP196633 WCL196633 WMH196633 WWD196633 U262169 JR262169 TN262169 ADJ262169 ANF262169 AXB262169 BGX262169 BQT262169 CAP262169 CKL262169 CUH262169 DED262169 DNZ262169 DXV262169 EHR262169 ERN262169 FBJ262169 FLF262169 FVB262169 GEX262169 GOT262169 GYP262169 HIL262169 HSH262169 ICD262169 ILZ262169 IVV262169 JFR262169 JPN262169 JZJ262169 KJF262169 KTB262169 LCX262169 LMT262169 LWP262169 MGL262169 MQH262169 NAD262169 NJZ262169 NTV262169 ODR262169 ONN262169 OXJ262169 PHF262169 PRB262169 QAX262169 QKT262169 QUP262169 REL262169 ROH262169 RYD262169 SHZ262169 SRV262169 TBR262169 TLN262169 TVJ262169 UFF262169 UPB262169 UYX262169 VIT262169 VSP262169 WCL262169 WMH262169 WWD262169 U327705 JR327705 TN327705 ADJ327705 ANF327705 AXB327705 BGX327705 BQT327705 CAP327705 CKL327705 CUH327705 DED327705 DNZ327705 DXV327705 EHR327705 ERN327705 FBJ327705 FLF327705 FVB327705 GEX327705 GOT327705 GYP327705 HIL327705 HSH327705 ICD327705 ILZ327705 IVV327705 JFR327705 JPN327705 JZJ327705 KJF327705 KTB327705 LCX327705 LMT327705 LWP327705 MGL327705 MQH327705 NAD327705 NJZ327705 NTV327705 ODR327705 ONN327705 OXJ327705 PHF327705 PRB327705 QAX327705 QKT327705 QUP327705 REL327705 ROH327705 RYD327705 SHZ327705 SRV327705 TBR327705 TLN327705 TVJ327705 UFF327705 UPB327705 UYX327705 VIT327705 VSP327705 WCL327705 WMH327705 WWD327705 U393241 JR393241 TN393241 ADJ393241 ANF393241 AXB393241 BGX393241 BQT393241 CAP393241 CKL393241 CUH393241 DED393241 DNZ393241 DXV393241 EHR393241 ERN393241 FBJ393241 FLF393241 FVB393241 GEX393241 GOT393241 GYP393241 HIL393241 HSH393241 ICD393241 ILZ393241 IVV393241 JFR393241 JPN393241 JZJ393241 KJF393241 KTB393241 LCX393241 LMT393241 LWP393241 MGL393241 MQH393241 NAD393241 NJZ393241 NTV393241 ODR393241 ONN393241 OXJ393241 PHF393241 PRB393241 QAX393241 QKT393241 QUP393241 REL393241 ROH393241 RYD393241 SHZ393241 SRV393241 TBR393241 TLN393241 TVJ393241 UFF393241 UPB393241 UYX393241 VIT393241 VSP393241 WCL393241 WMH393241 WWD393241 U458777 JR458777 TN458777 ADJ458777 ANF458777 AXB458777 BGX458777 BQT458777 CAP458777 CKL458777 CUH458777 DED458777 DNZ458777 DXV458777 EHR458777 ERN458777 FBJ458777 FLF458777 FVB458777 GEX458777 GOT458777 GYP458777 HIL458777 HSH458777 ICD458777 ILZ458777 IVV458777 JFR458777 JPN458777 JZJ458777 KJF458777 KTB458777 LCX458777 LMT458777 LWP458777 MGL458777 MQH458777 NAD458777 NJZ458777 NTV458777 ODR458777 ONN458777 OXJ458777 PHF458777 PRB458777 QAX458777 QKT458777 QUP458777 REL458777 ROH458777 RYD458777 SHZ458777 SRV458777 TBR458777 TLN458777 TVJ458777 UFF458777 UPB458777 UYX458777 VIT458777 VSP458777 WCL458777 WMH458777 WWD458777 U524313 JR524313 TN524313 ADJ524313 ANF524313 AXB524313 BGX524313 BQT524313 CAP524313 CKL524313 CUH524313 DED524313 DNZ524313 DXV524313 EHR524313 ERN524313 FBJ524313 FLF524313 FVB524313 GEX524313 GOT524313 GYP524313 HIL524313 HSH524313 ICD524313 ILZ524313 IVV524313 JFR524313 JPN524313 JZJ524313 KJF524313 KTB524313 LCX524313 LMT524313 LWP524313 MGL524313 MQH524313 NAD524313 NJZ524313 NTV524313 ODR524313 ONN524313 OXJ524313 PHF524313 PRB524313 QAX524313 QKT524313 QUP524313 REL524313 ROH524313 RYD524313 SHZ524313 SRV524313 TBR524313 TLN524313 TVJ524313 UFF524313 UPB524313 UYX524313 VIT524313 VSP524313 WCL524313 WMH524313 WWD524313 U589849 JR589849 TN589849 ADJ589849 ANF589849 AXB589849 BGX589849 BQT589849 CAP589849 CKL589849 CUH589849 DED589849 DNZ589849 DXV589849 EHR589849 ERN589849 FBJ589849 FLF589849 FVB589849 GEX589849 GOT589849 GYP589849 HIL589849 HSH589849 ICD589849 ILZ589849 IVV589849 JFR589849 JPN589849 JZJ589849 KJF589849 KTB589849 LCX589849 LMT589849 LWP589849 MGL589849 MQH589849 NAD589849 NJZ589849 NTV589849 ODR589849 ONN589849 OXJ589849 PHF589849 PRB589849 QAX589849 QKT589849 QUP589849 REL589849 ROH589849 RYD589849 SHZ589849 SRV589849 TBR589849 TLN589849 TVJ589849 UFF589849 UPB589849 UYX589849 VIT589849 VSP589849 WCL589849 WMH589849 WWD589849 U655385 JR655385 TN655385 ADJ655385 ANF655385 AXB655385 BGX655385 BQT655385 CAP655385 CKL655385 CUH655385 DED655385 DNZ655385 DXV655385 EHR655385 ERN655385 FBJ655385 FLF655385 FVB655385 GEX655385 GOT655385 GYP655385 HIL655385 HSH655385 ICD655385 ILZ655385 IVV655385 JFR655385 JPN655385 JZJ655385 KJF655385 KTB655385 LCX655385 LMT655385 LWP655385 MGL655385 MQH655385 NAD655385 NJZ655385 NTV655385 ODR655385 ONN655385 OXJ655385 PHF655385 PRB655385 QAX655385 QKT655385 QUP655385 REL655385 ROH655385 RYD655385 SHZ655385 SRV655385 TBR655385 TLN655385 TVJ655385 UFF655385 UPB655385 UYX655385 VIT655385 VSP655385 WCL655385 WMH655385 WWD655385 U720921 JR720921 TN720921 ADJ720921 ANF720921 AXB720921 BGX720921 BQT720921 CAP720921 CKL720921 CUH720921 DED720921 DNZ720921 DXV720921 EHR720921 ERN720921 FBJ720921 FLF720921 FVB720921 GEX720921 GOT720921 GYP720921 HIL720921 HSH720921 ICD720921 ILZ720921 IVV720921 JFR720921 JPN720921 JZJ720921 KJF720921 KTB720921 LCX720921 LMT720921 LWP720921 MGL720921 MQH720921 NAD720921 NJZ720921 NTV720921 ODR720921 ONN720921 OXJ720921 PHF720921 PRB720921 QAX720921 QKT720921 QUP720921 REL720921 ROH720921 RYD720921 SHZ720921 SRV720921 TBR720921 TLN720921 TVJ720921 UFF720921 UPB720921 UYX720921 VIT720921 VSP720921 WCL720921 WMH720921 WWD720921 U786457 JR786457 TN786457 ADJ786457 ANF786457 AXB786457 BGX786457 BQT786457 CAP786457 CKL786457 CUH786457 DED786457 DNZ786457 DXV786457 EHR786457 ERN786457 FBJ786457 FLF786457 FVB786457 GEX786457 GOT786457 GYP786457 HIL786457 HSH786457 ICD786457 ILZ786457 IVV786457 JFR786457 JPN786457 JZJ786457 KJF786457 KTB786457 LCX786457 LMT786457 LWP786457 MGL786457 MQH786457 NAD786457 NJZ786457 NTV786457 ODR786457 ONN786457 OXJ786457 PHF786457 PRB786457 QAX786457 QKT786457 QUP786457 REL786457 ROH786457 RYD786457 SHZ786457 SRV786457 TBR786457 TLN786457 TVJ786457 UFF786457 UPB786457 UYX786457 VIT786457 VSP786457 WCL786457 WMH786457 WWD786457 U851993 JR851993 TN851993 ADJ851993 ANF851993 AXB851993 BGX851993 BQT851993 CAP851993 CKL851993 CUH851993 DED851993 DNZ851993 DXV851993 EHR851993 ERN851993 FBJ851993 FLF851993 FVB851993 GEX851993 GOT851993 GYP851993 HIL851993 HSH851993 ICD851993 ILZ851993 IVV851993 JFR851993 JPN851993 JZJ851993 KJF851993 KTB851993 LCX851993 LMT851993 LWP851993 MGL851993 MQH851993 NAD851993 NJZ851993 NTV851993 ODR851993 ONN851993 OXJ851993 PHF851993 PRB851993 QAX851993 QKT851993 QUP851993 REL851993 ROH851993 RYD851993 SHZ851993 SRV851993 TBR851993 TLN851993 TVJ851993 UFF851993 UPB851993 UYX851993 VIT851993 VSP851993 WCL851993 WMH851993 WWD851993 U917529 JR917529 TN917529 ADJ917529 ANF917529 AXB917529 BGX917529 BQT917529 CAP917529 CKL917529 CUH917529 DED917529 DNZ917529 DXV917529 EHR917529 ERN917529 FBJ917529 FLF917529 FVB917529 GEX917529 GOT917529 GYP917529 HIL917529 HSH917529 ICD917529 ILZ917529 IVV917529 JFR917529 JPN917529 JZJ917529 KJF917529 KTB917529 LCX917529 LMT917529 LWP917529 MGL917529 MQH917529 NAD917529 NJZ917529 NTV917529 ODR917529 ONN917529 OXJ917529 PHF917529 PRB917529 QAX917529 QKT917529 QUP917529 REL917529 ROH917529 RYD917529 SHZ917529 SRV917529 TBR917529 TLN917529 TVJ917529 UFF917529 UPB917529 UYX917529 VIT917529 VSP917529 WCL917529 WMH917529 WWD917529 U983065 JR983065 TN983065 ADJ983065 ANF983065 AXB983065 BGX983065 BQT983065 CAP983065 CKL983065 CUH983065 DED983065 DNZ983065 DXV983065 EHR983065 ERN983065 FBJ983065 FLF983065 FVB983065 GEX983065 GOT983065 GYP983065 HIL983065 HSH983065 ICD983065 ILZ983065 IVV983065 JFR983065 JPN983065 JZJ983065 KJF983065 KTB983065 LCX983065 LMT983065 LWP983065 MGL983065 MQH983065 NAD983065 NJZ983065 NTV983065 ODR983065 ONN983065 OXJ983065 PHF983065 PRB983065 QAX983065 QKT983065 QUP983065 REL983065 ROH983065 RYD983065 SHZ983065 SRV983065 TBR983065 TLN983065 TVJ983065 UFF983065 UPB983065 UYX983065 VIT983065 VSP983065 WCL983065 WMH983065 WWD983065 U65556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U131092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U196628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U262164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U327700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U393236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U458772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U524308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U589844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U655380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U720916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U786452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U851988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U917524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U983060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C65565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C131101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C196637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C262173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C327709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C393245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C458781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C524317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C589853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C655389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C720925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C786461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C851997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C917533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C983069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C65567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C131103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C196639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C262175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C327711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C393247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C458783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C524319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C589855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C655391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C720927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C786463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C851999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C917535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C983071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C65541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C131077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C196613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C262149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C327685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C393221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C458757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C524293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C589829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C655365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C720901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C786437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C851973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C917509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C983045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C65535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C131071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C196607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C262143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C327679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C393215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C458751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C524287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C589823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C655359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C720895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C786431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C851967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C917503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C983039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WVN983039 C65530 JB65530 SX65530 ACT65530 AMP65530 AWL65530 BGH65530 BQD65530 BZZ65530 CJV65530 CTR65530 DDN65530 DNJ65530 DXF65530 EHB65530 EQX65530 FAT65530 FKP65530 FUL65530 GEH65530 GOD65530 GXZ65530 HHV65530 HRR65530 IBN65530 ILJ65530 IVF65530 JFB65530 JOX65530 JYT65530 KIP65530 KSL65530 LCH65530 LMD65530 LVZ65530 MFV65530 MPR65530 MZN65530 NJJ65530 NTF65530 ODB65530 OMX65530 OWT65530 PGP65530 PQL65530 QAH65530 QKD65530 QTZ65530 RDV65530 RNR65530 RXN65530 SHJ65530 SRF65530 TBB65530 TKX65530 TUT65530 UEP65530 UOL65530 UYH65530 VID65530 VRZ65530 WBV65530 WLR65530 WVN65530 C131066 JB131066 SX131066 ACT131066 AMP131066 AWL131066 BGH131066 BQD131066 BZZ131066 CJV131066 CTR131066 DDN131066 DNJ131066 DXF131066 EHB131066 EQX131066 FAT131066 FKP131066 FUL131066 GEH131066 GOD131066 GXZ131066 HHV131066 HRR131066 IBN131066 ILJ131066 IVF131066 JFB131066 JOX131066 JYT131066 KIP131066 KSL131066 LCH131066 LMD131066 LVZ131066 MFV131066 MPR131066 MZN131066 NJJ131066 NTF131066 ODB131066 OMX131066 OWT131066 PGP131066 PQL131066 QAH131066 QKD131066 QTZ131066 RDV131066 RNR131066 RXN131066 SHJ131066 SRF131066 TBB131066 TKX131066 TUT131066 UEP131066 UOL131066 UYH131066 VID131066 VRZ131066 WBV131066 WLR131066 WVN131066 C196602 JB196602 SX196602 ACT196602 AMP196602 AWL196602 BGH196602 BQD196602 BZZ196602 CJV196602 CTR196602 DDN196602 DNJ196602 DXF196602 EHB196602 EQX196602 FAT196602 FKP196602 FUL196602 GEH196602 GOD196602 GXZ196602 HHV196602 HRR196602 IBN196602 ILJ196602 IVF196602 JFB196602 JOX196602 JYT196602 KIP196602 KSL196602 LCH196602 LMD196602 LVZ196602 MFV196602 MPR196602 MZN196602 NJJ196602 NTF196602 ODB196602 OMX196602 OWT196602 PGP196602 PQL196602 QAH196602 QKD196602 QTZ196602 RDV196602 RNR196602 RXN196602 SHJ196602 SRF196602 TBB196602 TKX196602 TUT196602 UEP196602 UOL196602 UYH196602 VID196602 VRZ196602 WBV196602 WLR196602 WVN196602 C262138 JB262138 SX262138 ACT262138 AMP262138 AWL262138 BGH262138 BQD262138 BZZ262138 CJV262138 CTR262138 DDN262138 DNJ262138 DXF262138 EHB262138 EQX262138 FAT262138 FKP262138 FUL262138 GEH262138 GOD262138 GXZ262138 HHV262138 HRR262138 IBN262138 ILJ262138 IVF262138 JFB262138 JOX262138 JYT262138 KIP262138 KSL262138 LCH262138 LMD262138 LVZ262138 MFV262138 MPR262138 MZN262138 NJJ262138 NTF262138 ODB262138 OMX262138 OWT262138 PGP262138 PQL262138 QAH262138 QKD262138 QTZ262138 RDV262138 RNR262138 RXN262138 SHJ262138 SRF262138 TBB262138 TKX262138 TUT262138 UEP262138 UOL262138 UYH262138 VID262138 VRZ262138 WBV262138 WLR262138 WVN262138 C327674 JB327674 SX327674 ACT327674 AMP327674 AWL327674 BGH327674 BQD327674 BZZ327674 CJV327674 CTR327674 DDN327674 DNJ327674 DXF327674 EHB327674 EQX327674 FAT327674 FKP327674 FUL327674 GEH327674 GOD327674 GXZ327674 HHV327674 HRR327674 IBN327674 ILJ327674 IVF327674 JFB327674 JOX327674 JYT327674 KIP327674 KSL327674 LCH327674 LMD327674 LVZ327674 MFV327674 MPR327674 MZN327674 NJJ327674 NTF327674 ODB327674 OMX327674 OWT327674 PGP327674 PQL327674 QAH327674 QKD327674 QTZ327674 RDV327674 RNR327674 RXN327674 SHJ327674 SRF327674 TBB327674 TKX327674 TUT327674 UEP327674 UOL327674 UYH327674 VID327674 VRZ327674 WBV327674 WLR327674 WVN327674 C393210 JB393210 SX393210 ACT393210 AMP393210 AWL393210 BGH393210 BQD393210 BZZ393210 CJV393210 CTR393210 DDN393210 DNJ393210 DXF393210 EHB393210 EQX393210 FAT393210 FKP393210 FUL393210 GEH393210 GOD393210 GXZ393210 HHV393210 HRR393210 IBN393210 ILJ393210 IVF393210 JFB393210 JOX393210 JYT393210 KIP393210 KSL393210 LCH393210 LMD393210 LVZ393210 MFV393210 MPR393210 MZN393210 NJJ393210 NTF393210 ODB393210 OMX393210 OWT393210 PGP393210 PQL393210 QAH393210 QKD393210 QTZ393210 RDV393210 RNR393210 RXN393210 SHJ393210 SRF393210 TBB393210 TKX393210 TUT393210 UEP393210 UOL393210 UYH393210 VID393210 VRZ393210 WBV393210 WLR393210 WVN393210 C458746 JB458746 SX458746 ACT458746 AMP458746 AWL458746 BGH458746 BQD458746 BZZ458746 CJV458746 CTR458746 DDN458746 DNJ458746 DXF458746 EHB458746 EQX458746 FAT458746 FKP458746 FUL458746 GEH458746 GOD458746 GXZ458746 HHV458746 HRR458746 IBN458746 ILJ458746 IVF458746 JFB458746 JOX458746 JYT458746 KIP458746 KSL458746 LCH458746 LMD458746 LVZ458746 MFV458746 MPR458746 MZN458746 NJJ458746 NTF458746 ODB458746 OMX458746 OWT458746 PGP458746 PQL458746 QAH458746 QKD458746 QTZ458746 RDV458746 RNR458746 RXN458746 SHJ458746 SRF458746 TBB458746 TKX458746 TUT458746 UEP458746 UOL458746 UYH458746 VID458746 VRZ458746 WBV458746 WLR458746 WVN458746 C524282 JB524282 SX524282 ACT524282 AMP524282 AWL524282 BGH524282 BQD524282 BZZ524282 CJV524282 CTR524282 DDN524282 DNJ524282 DXF524282 EHB524282 EQX524282 FAT524282 FKP524282 FUL524282 GEH524282 GOD524282 GXZ524282 HHV524282 HRR524282 IBN524282 ILJ524282 IVF524282 JFB524282 JOX524282 JYT524282 KIP524282 KSL524282 LCH524282 LMD524282 LVZ524282 MFV524282 MPR524282 MZN524282 NJJ524282 NTF524282 ODB524282 OMX524282 OWT524282 PGP524282 PQL524282 QAH524282 QKD524282 QTZ524282 RDV524282 RNR524282 RXN524282 SHJ524282 SRF524282 TBB524282 TKX524282 TUT524282 UEP524282 UOL524282 UYH524282 VID524282 VRZ524282 WBV524282 WLR524282 WVN524282 C589818 JB589818 SX589818 ACT589818 AMP589818 AWL589818 BGH589818 BQD589818 BZZ589818 CJV589818 CTR589818 DDN589818 DNJ589818 DXF589818 EHB589818 EQX589818 FAT589818 FKP589818 FUL589818 GEH589818 GOD589818 GXZ589818 HHV589818 HRR589818 IBN589818 ILJ589818 IVF589818 JFB589818 JOX589818 JYT589818 KIP589818 KSL589818 LCH589818 LMD589818 LVZ589818 MFV589818 MPR589818 MZN589818 NJJ589818 NTF589818 ODB589818 OMX589818 OWT589818 PGP589818 PQL589818 QAH589818 QKD589818 QTZ589818 RDV589818 RNR589818 RXN589818 SHJ589818 SRF589818 TBB589818 TKX589818 TUT589818 UEP589818 UOL589818 UYH589818 VID589818 VRZ589818 WBV589818 WLR589818 WVN589818 C655354 JB655354 SX655354 ACT655354 AMP655354 AWL655354 BGH655354 BQD655354 BZZ655354 CJV655354 CTR655354 DDN655354 DNJ655354 DXF655354 EHB655354 EQX655354 FAT655354 FKP655354 FUL655354 GEH655354 GOD655354 GXZ655354 HHV655354 HRR655354 IBN655354 ILJ655354 IVF655354 JFB655354 JOX655354 JYT655354 KIP655354 KSL655354 LCH655354 LMD655354 LVZ655354 MFV655354 MPR655354 MZN655354 NJJ655354 NTF655354 ODB655354 OMX655354 OWT655354 PGP655354 PQL655354 QAH655354 QKD655354 QTZ655354 RDV655354 RNR655354 RXN655354 SHJ655354 SRF655354 TBB655354 TKX655354 TUT655354 UEP655354 UOL655354 UYH655354 VID655354 VRZ655354 WBV655354 WLR655354 WVN655354 C720890 JB720890 SX720890 ACT720890 AMP720890 AWL720890 BGH720890 BQD720890 BZZ720890 CJV720890 CTR720890 DDN720890 DNJ720890 DXF720890 EHB720890 EQX720890 FAT720890 FKP720890 FUL720890 GEH720890 GOD720890 GXZ720890 HHV720890 HRR720890 IBN720890 ILJ720890 IVF720890 JFB720890 JOX720890 JYT720890 KIP720890 KSL720890 LCH720890 LMD720890 LVZ720890 MFV720890 MPR720890 MZN720890 NJJ720890 NTF720890 ODB720890 OMX720890 OWT720890 PGP720890 PQL720890 QAH720890 QKD720890 QTZ720890 RDV720890 RNR720890 RXN720890 SHJ720890 SRF720890 TBB720890 TKX720890 TUT720890 UEP720890 UOL720890 UYH720890 VID720890 VRZ720890 WBV720890 WLR720890 WVN720890 C786426 JB786426 SX786426 ACT786426 AMP786426 AWL786426 BGH786426 BQD786426 BZZ786426 CJV786426 CTR786426 DDN786426 DNJ786426 DXF786426 EHB786426 EQX786426 FAT786426 FKP786426 FUL786426 GEH786426 GOD786426 GXZ786426 HHV786426 HRR786426 IBN786426 ILJ786426 IVF786426 JFB786426 JOX786426 JYT786426 KIP786426 KSL786426 LCH786426 LMD786426 LVZ786426 MFV786426 MPR786426 MZN786426 NJJ786426 NTF786426 ODB786426 OMX786426 OWT786426 PGP786426 PQL786426 QAH786426 QKD786426 QTZ786426 RDV786426 RNR786426 RXN786426 SHJ786426 SRF786426 TBB786426 TKX786426 TUT786426 UEP786426 UOL786426 UYH786426 VID786426 VRZ786426 WBV786426 WLR786426 WVN786426 C851962 JB851962 SX851962 ACT851962 AMP851962 AWL851962 BGH851962 BQD851962 BZZ851962 CJV851962 CTR851962 DDN851962 DNJ851962 DXF851962 EHB851962 EQX851962 FAT851962 FKP851962 FUL851962 GEH851962 GOD851962 GXZ851962 HHV851962 HRR851962 IBN851962 ILJ851962 IVF851962 JFB851962 JOX851962 JYT851962 KIP851962 KSL851962 LCH851962 LMD851962 LVZ851962 MFV851962 MPR851962 MZN851962 NJJ851962 NTF851962 ODB851962 OMX851962 OWT851962 PGP851962 PQL851962 QAH851962 QKD851962 QTZ851962 RDV851962 RNR851962 RXN851962 SHJ851962 SRF851962 TBB851962 TKX851962 TUT851962 UEP851962 UOL851962 UYH851962 VID851962 VRZ851962 WBV851962 WLR851962 WVN851962 C917498 JB917498 SX917498 ACT917498 AMP917498 AWL917498 BGH917498 BQD917498 BZZ917498 CJV917498 CTR917498 DDN917498 DNJ917498 DXF917498 EHB917498 EQX917498 FAT917498 FKP917498 FUL917498 GEH917498 GOD917498 GXZ917498 HHV917498 HRR917498 IBN917498 ILJ917498 IVF917498 JFB917498 JOX917498 JYT917498 KIP917498 KSL917498 LCH917498 LMD917498 LVZ917498 MFV917498 MPR917498 MZN917498 NJJ917498 NTF917498 ODB917498 OMX917498 OWT917498 PGP917498 PQL917498 QAH917498 QKD917498 QTZ917498 RDV917498 RNR917498 RXN917498 SHJ917498 SRF917498 TBB917498 TKX917498 TUT917498 UEP917498 UOL917498 UYH917498 VID917498 VRZ917498 WBV917498 WLR917498 WVN917498 C983034 JB983034 SX983034 ACT983034 AMP983034 AWL983034 BGH983034 BQD983034 BZZ983034 CJV983034 CTR983034 DDN983034 DNJ983034 DXF983034 EHB983034 EQX983034 FAT983034 FKP983034 FUL983034 GEH983034 GOD983034 GXZ983034 HHV983034 HRR983034 IBN983034 ILJ983034 IVF983034 JFB983034 JOX983034 JYT983034 KIP983034 KSL983034 LCH983034 LMD983034 LVZ983034 MFV983034 MPR983034 MZN983034 NJJ983034 NTF983034 ODB983034 OMX983034 OWT983034 PGP983034 PQL983034 QAH983034 QKD983034 QTZ983034 RDV983034 RNR983034 RXN983034 SHJ983034 SRF983034 TBB983034 TKX983034 TUT983034 UEP983034 UOL983034 UYH983034 VID983034 VRZ983034 WBV983034 WLR983034 WVN983034 D65523 JC65523 SY65523 ACU65523 AMQ65523 AWM65523 BGI65523 BQE65523 CAA65523 CJW65523 CTS65523 DDO65523 DNK65523 DXG65523 EHC65523 EQY65523 FAU65523 FKQ65523 FUM65523 GEI65523 GOE65523 GYA65523 HHW65523 HRS65523 IBO65523 ILK65523 IVG65523 JFC65523 JOY65523 JYU65523 KIQ65523 KSM65523 LCI65523 LME65523 LWA65523 MFW65523 MPS65523 MZO65523 NJK65523 NTG65523 ODC65523 OMY65523 OWU65523 PGQ65523 PQM65523 QAI65523 QKE65523 QUA65523 RDW65523 RNS65523 RXO65523 SHK65523 SRG65523 TBC65523 TKY65523 TUU65523 UEQ65523 UOM65523 UYI65523 VIE65523 VSA65523 WBW65523 WLS65523 WVO65523 D131059 JC131059 SY131059 ACU131059 AMQ131059 AWM131059 BGI131059 BQE131059 CAA131059 CJW131059 CTS131059 DDO131059 DNK131059 DXG131059 EHC131059 EQY131059 FAU131059 FKQ131059 FUM131059 GEI131059 GOE131059 GYA131059 HHW131059 HRS131059 IBO131059 ILK131059 IVG131059 JFC131059 JOY131059 JYU131059 KIQ131059 KSM131059 LCI131059 LME131059 LWA131059 MFW131059 MPS131059 MZO131059 NJK131059 NTG131059 ODC131059 OMY131059 OWU131059 PGQ131059 PQM131059 QAI131059 QKE131059 QUA131059 RDW131059 RNS131059 RXO131059 SHK131059 SRG131059 TBC131059 TKY131059 TUU131059 UEQ131059 UOM131059 UYI131059 VIE131059 VSA131059 WBW131059 WLS131059 WVO131059 D196595 JC196595 SY196595 ACU196595 AMQ196595 AWM196595 BGI196595 BQE196595 CAA196595 CJW196595 CTS196595 DDO196595 DNK196595 DXG196595 EHC196595 EQY196595 FAU196595 FKQ196595 FUM196595 GEI196595 GOE196595 GYA196595 HHW196595 HRS196595 IBO196595 ILK196595 IVG196595 JFC196595 JOY196595 JYU196595 KIQ196595 KSM196595 LCI196595 LME196595 LWA196595 MFW196595 MPS196595 MZO196595 NJK196595 NTG196595 ODC196595 OMY196595 OWU196595 PGQ196595 PQM196595 QAI196595 QKE196595 QUA196595 RDW196595 RNS196595 RXO196595 SHK196595 SRG196595 TBC196595 TKY196595 TUU196595 UEQ196595 UOM196595 UYI196595 VIE196595 VSA196595 WBW196595 WLS196595 WVO196595 D262131 JC262131 SY262131 ACU262131 AMQ262131 AWM262131 BGI262131 BQE262131 CAA262131 CJW262131 CTS262131 DDO262131 DNK262131 DXG262131 EHC262131 EQY262131 FAU262131 FKQ262131 FUM262131 GEI262131 GOE262131 GYA262131 HHW262131 HRS262131 IBO262131 ILK262131 IVG262131 JFC262131 JOY262131 JYU262131 KIQ262131 KSM262131 LCI262131 LME262131 LWA262131 MFW262131 MPS262131 MZO262131 NJK262131 NTG262131 ODC262131 OMY262131 OWU262131 PGQ262131 PQM262131 QAI262131 QKE262131 QUA262131 RDW262131 RNS262131 RXO262131 SHK262131 SRG262131 TBC262131 TKY262131 TUU262131 UEQ262131 UOM262131 UYI262131 VIE262131 VSA262131 WBW262131 WLS262131 WVO262131 D327667 JC327667 SY327667 ACU327667 AMQ327667 AWM327667 BGI327667 BQE327667 CAA327667 CJW327667 CTS327667 DDO327667 DNK327667 DXG327667 EHC327667 EQY327667 FAU327667 FKQ327667 FUM327667 GEI327667 GOE327667 GYA327667 HHW327667 HRS327667 IBO327667 ILK327667 IVG327667 JFC327667 JOY327667 JYU327667 KIQ327667 KSM327667 LCI327667 LME327667 LWA327667 MFW327667 MPS327667 MZO327667 NJK327667 NTG327667 ODC327667 OMY327667 OWU327667 PGQ327667 PQM327667 QAI327667 QKE327667 QUA327667 RDW327667 RNS327667 RXO327667 SHK327667 SRG327667 TBC327667 TKY327667 TUU327667 UEQ327667 UOM327667 UYI327667 VIE327667 VSA327667 WBW327667 WLS327667 WVO327667 D393203 JC393203 SY393203 ACU393203 AMQ393203 AWM393203 BGI393203 BQE393203 CAA393203 CJW393203 CTS393203 DDO393203 DNK393203 DXG393203 EHC393203 EQY393203 FAU393203 FKQ393203 FUM393203 GEI393203 GOE393203 GYA393203 HHW393203 HRS393203 IBO393203 ILK393203 IVG393203 JFC393203 JOY393203 JYU393203 KIQ393203 KSM393203 LCI393203 LME393203 LWA393203 MFW393203 MPS393203 MZO393203 NJK393203 NTG393203 ODC393203 OMY393203 OWU393203 PGQ393203 PQM393203 QAI393203 QKE393203 QUA393203 RDW393203 RNS393203 RXO393203 SHK393203 SRG393203 TBC393203 TKY393203 TUU393203 UEQ393203 UOM393203 UYI393203 VIE393203 VSA393203 WBW393203 WLS393203 WVO393203 D458739 JC458739 SY458739 ACU458739 AMQ458739 AWM458739 BGI458739 BQE458739 CAA458739 CJW458739 CTS458739 DDO458739 DNK458739 DXG458739 EHC458739 EQY458739 FAU458739 FKQ458739 FUM458739 GEI458739 GOE458739 GYA458739 HHW458739 HRS458739 IBO458739 ILK458739 IVG458739 JFC458739 JOY458739 JYU458739 KIQ458739 KSM458739 LCI458739 LME458739 LWA458739 MFW458739 MPS458739 MZO458739 NJK458739 NTG458739 ODC458739 OMY458739 OWU458739 PGQ458739 PQM458739 QAI458739 QKE458739 QUA458739 RDW458739 RNS458739 RXO458739 SHK458739 SRG458739 TBC458739 TKY458739 TUU458739 UEQ458739 UOM458739 UYI458739 VIE458739 VSA458739 WBW458739 WLS458739 WVO458739 D524275 JC524275 SY524275 ACU524275 AMQ524275 AWM524275 BGI524275 BQE524275 CAA524275 CJW524275 CTS524275 DDO524275 DNK524275 DXG524275 EHC524275 EQY524275 FAU524275 FKQ524275 FUM524275 GEI524275 GOE524275 GYA524275 HHW524275 HRS524275 IBO524275 ILK524275 IVG524275 JFC524275 JOY524275 JYU524275 KIQ524275 KSM524275 LCI524275 LME524275 LWA524275 MFW524275 MPS524275 MZO524275 NJK524275 NTG524275 ODC524275 OMY524275 OWU524275 PGQ524275 PQM524275 QAI524275 QKE524275 QUA524275 RDW524275 RNS524275 RXO524275 SHK524275 SRG524275 TBC524275 TKY524275 TUU524275 UEQ524275 UOM524275 UYI524275 VIE524275 VSA524275 WBW524275 WLS524275 WVO524275 D589811 JC589811 SY589811 ACU589811 AMQ589811 AWM589811 BGI589811 BQE589811 CAA589811 CJW589811 CTS589811 DDO589811 DNK589811 DXG589811 EHC589811 EQY589811 FAU589811 FKQ589811 FUM589811 GEI589811 GOE589811 GYA589811 HHW589811 HRS589811 IBO589811 ILK589811 IVG589811 JFC589811 JOY589811 JYU589811 KIQ589811 KSM589811 LCI589811 LME589811 LWA589811 MFW589811 MPS589811 MZO589811 NJK589811 NTG589811 ODC589811 OMY589811 OWU589811 PGQ589811 PQM589811 QAI589811 QKE589811 QUA589811 RDW589811 RNS589811 RXO589811 SHK589811 SRG589811 TBC589811 TKY589811 TUU589811 UEQ589811 UOM589811 UYI589811 VIE589811 VSA589811 WBW589811 WLS589811 WVO589811 D655347 JC655347 SY655347 ACU655347 AMQ655347 AWM655347 BGI655347 BQE655347 CAA655347 CJW655347 CTS655347 DDO655347 DNK655347 DXG655347 EHC655347 EQY655347 FAU655347 FKQ655347 FUM655347 GEI655347 GOE655347 GYA655347 HHW655347 HRS655347 IBO655347 ILK655347 IVG655347 JFC655347 JOY655347 JYU655347 KIQ655347 KSM655347 LCI655347 LME655347 LWA655347 MFW655347 MPS655347 MZO655347 NJK655347 NTG655347 ODC655347 OMY655347 OWU655347 PGQ655347 PQM655347 QAI655347 QKE655347 QUA655347 RDW655347 RNS655347 RXO655347 SHK655347 SRG655347 TBC655347 TKY655347 TUU655347 UEQ655347 UOM655347 UYI655347 VIE655347 VSA655347 WBW655347 WLS655347 WVO655347 D720883 JC720883 SY720883 ACU720883 AMQ720883 AWM720883 BGI720883 BQE720883 CAA720883 CJW720883 CTS720883 DDO720883 DNK720883 DXG720883 EHC720883 EQY720883 FAU720883 FKQ720883 FUM720883 GEI720883 GOE720883 GYA720883 HHW720883 HRS720883 IBO720883 ILK720883 IVG720883 JFC720883 JOY720883 JYU720883 KIQ720883 KSM720883 LCI720883 LME720883 LWA720883 MFW720883 MPS720883 MZO720883 NJK720883 NTG720883 ODC720883 OMY720883 OWU720883 PGQ720883 PQM720883 QAI720883 QKE720883 QUA720883 RDW720883 RNS720883 RXO720883 SHK720883 SRG720883 TBC720883 TKY720883 TUU720883 UEQ720883 UOM720883 UYI720883 VIE720883 VSA720883 WBW720883 WLS720883 WVO720883 D786419 JC786419 SY786419 ACU786419 AMQ786419 AWM786419 BGI786419 BQE786419 CAA786419 CJW786419 CTS786419 DDO786419 DNK786419 DXG786419 EHC786419 EQY786419 FAU786419 FKQ786419 FUM786419 GEI786419 GOE786419 GYA786419 HHW786419 HRS786419 IBO786419 ILK786419 IVG786419 JFC786419 JOY786419 JYU786419 KIQ786419 KSM786419 LCI786419 LME786419 LWA786419 MFW786419 MPS786419 MZO786419 NJK786419 NTG786419 ODC786419 OMY786419 OWU786419 PGQ786419 PQM786419 QAI786419 QKE786419 QUA786419 RDW786419 RNS786419 RXO786419 SHK786419 SRG786419 TBC786419 TKY786419 TUU786419 UEQ786419 UOM786419 UYI786419 VIE786419 VSA786419 WBW786419 WLS786419 WVO786419 D851955 JC851955 SY851955 ACU851955 AMQ851955 AWM851955 BGI851955 BQE851955 CAA851955 CJW851955 CTS851955 DDO851955 DNK851955 DXG851955 EHC851955 EQY851955 FAU851955 FKQ851955 FUM851955 GEI851955 GOE851955 GYA851955 HHW851955 HRS851955 IBO851955 ILK851955 IVG851955 JFC851955 JOY851955 JYU851955 KIQ851955 KSM851955 LCI851955 LME851955 LWA851955 MFW851955 MPS851955 MZO851955 NJK851955 NTG851955 ODC851955 OMY851955 OWU851955 PGQ851955 PQM851955 QAI851955 QKE851955 QUA851955 RDW851955 RNS851955 RXO851955 SHK851955 SRG851955 TBC851955 TKY851955 TUU851955 UEQ851955 UOM851955 UYI851955 VIE851955 VSA851955 WBW851955 WLS851955 WVO851955 D917491 JC917491 SY917491 ACU917491 AMQ917491 AWM917491 BGI917491 BQE917491 CAA917491 CJW917491 CTS917491 DDO917491 DNK917491 DXG917491 EHC917491 EQY917491 FAU917491 FKQ917491 FUM917491 GEI917491 GOE917491 GYA917491 HHW917491 HRS917491 IBO917491 ILK917491 IVG917491 JFC917491 JOY917491 JYU917491 KIQ917491 KSM917491 LCI917491 LME917491 LWA917491 MFW917491 MPS917491 MZO917491 NJK917491 NTG917491 ODC917491 OMY917491 OWU917491 PGQ917491 PQM917491 QAI917491 QKE917491 QUA917491 RDW917491 RNS917491 RXO917491 SHK917491 SRG917491 TBC917491 TKY917491 TUU917491 UEQ917491 UOM917491 UYI917491 VIE917491 VSA917491 WBW917491 WLS917491 WVO917491 D983027 JC983027 SY983027 ACU983027 AMQ983027 AWM983027 BGI983027 BQE983027 CAA983027 CJW983027 CTS983027 DDO983027 DNK983027 DXG983027 EHC983027 EQY983027 FAU983027 FKQ983027 FUM983027 GEI983027 GOE983027 GYA983027 HHW983027 HRS983027 IBO983027 ILK983027 IVG983027 JFC983027 JOY983027 JYU983027 KIQ983027 KSM983027 LCI983027 LME983027 LWA983027 MFW983027 MPS983027 MZO983027 NJK983027 NTG983027 ODC983027 OMY983027 OWU983027 PGQ983027 PQM983027 QAI983027 QKE983027 QUA983027 RDW983027 RNS983027 RXO983027 SHK983027 SRG983027 TBC983027 TKY983027 TUU983027 UEQ983027 UOM983027 UYI983027 VIE983027 VSA983027 WBW983027 WLS983027 WVO983027 K65523 JJ65523 TF65523 ADB65523 AMX65523 AWT65523 BGP65523 BQL65523 CAH65523 CKD65523 CTZ65523 DDV65523 DNR65523 DXN65523 EHJ65523 ERF65523 FBB65523 FKX65523 FUT65523 GEP65523 GOL65523 GYH65523 HID65523 HRZ65523 IBV65523 ILR65523 IVN65523 JFJ65523 JPF65523 JZB65523 KIX65523 KST65523 LCP65523 LML65523 LWH65523 MGD65523 MPZ65523 MZV65523 NJR65523 NTN65523 ODJ65523 ONF65523 OXB65523 PGX65523 PQT65523 QAP65523 QKL65523 QUH65523 RED65523 RNZ65523 RXV65523 SHR65523 SRN65523 TBJ65523 TLF65523 TVB65523 UEX65523 UOT65523 UYP65523 VIL65523 VSH65523 WCD65523 WLZ65523 WVV65523 K131059 JJ131059 TF131059 ADB131059 AMX131059 AWT131059 BGP131059 BQL131059 CAH131059 CKD131059 CTZ131059 DDV131059 DNR131059 DXN131059 EHJ131059 ERF131059 FBB131059 FKX131059 FUT131059 GEP131059 GOL131059 GYH131059 HID131059 HRZ131059 IBV131059 ILR131059 IVN131059 JFJ131059 JPF131059 JZB131059 KIX131059 KST131059 LCP131059 LML131059 LWH131059 MGD131059 MPZ131059 MZV131059 NJR131059 NTN131059 ODJ131059 ONF131059 OXB131059 PGX131059 PQT131059 QAP131059 QKL131059 QUH131059 RED131059 RNZ131059 RXV131059 SHR131059 SRN131059 TBJ131059 TLF131059 TVB131059 UEX131059 UOT131059 UYP131059 VIL131059 VSH131059 WCD131059 WLZ131059 WVV131059 K196595 JJ196595 TF196595 ADB196595 AMX196595 AWT196595 BGP196595 BQL196595 CAH196595 CKD196595 CTZ196595 DDV196595 DNR196595 DXN196595 EHJ196595 ERF196595 FBB196595 FKX196595 FUT196595 GEP196595 GOL196595 GYH196595 HID196595 HRZ196595 IBV196595 ILR196595 IVN196595 JFJ196595 JPF196595 JZB196595 KIX196595 KST196595 LCP196595 LML196595 LWH196595 MGD196595 MPZ196595 MZV196595 NJR196595 NTN196595 ODJ196595 ONF196595 OXB196595 PGX196595 PQT196595 QAP196595 QKL196595 QUH196595 RED196595 RNZ196595 RXV196595 SHR196595 SRN196595 TBJ196595 TLF196595 TVB196595 UEX196595 UOT196595 UYP196595 VIL196595 VSH196595 WCD196595 WLZ196595 WVV196595 K262131 JJ262131 TF262131 ADB262131 AMX262131 AWT262131 BGP262131 BQL262131 CAH262131 CKD262131 CTZ262131 DDV262131 DNR262131 DXN262131 EHJ262131 ERF262131 FBB262131 FKX262131 FUT262131 GEP262131 GOL262131 GYH262131 HID262131 HRZ262131 IBV262131 ILR262131 IVN262131 JFJ262131 JPF262131 JZB262131 KIX262131 KST262131 LCP262131 LML262131 LWH262131 MGD262131 MPZ262131 MZV262131 NJR262131 NTN262131 ODJ262131 ONF262131 OXB262131 PGX262131 PQT262131 QAP262131 QKL262131 QUH262131 RED262131 RNZ262131 RXV262131 SHR262131 SRN262131 TBJ262131 TLF262131 TVB262131 UEX262131 UOT262131 UYP262131 VIL262131 VSH262131 WCD262131 WLZ262131 WVV262131 K327667 JJ327667 TF327667 ADB327667 AMX327667 AWT327667 BGP327667 BQL327667 CAH327667 CKD327667 CTZ327667 DDV327667 DNR327667 DXN327667 EHJ327667 ERF327667 FBB327667 FKX327667 FUT327667 GEP327667 GOL327667 GYH327667 HID327667 HRZ327667 IBV327667 ILR327667 IVN327667 JFJ327667 JPF327667 JZB327667 KIX327667 KST327667 LCP327667 LML327667 LWH327667 MGD327667 MPZ327667 MZV327667 NJR327667 NTN327667 ODJ327667 ONF327667 OXB327667 PGX327667 PQT327667 QAP327667 QKL327667 QUH327667 RED327667 RNZ327667 RXV327667 SHR327667 SRN327667 TBJ327667 TLF327667 TVB327667 UEX327667 UOT327667 UYP327667 VIL327667 VSH327667 WCD327667 WLZ327667 WVV327667 K393203 JJ393203 TF393203 ADB393203 AMX393203 AWT393203 BGP393203 BQL393203 CAH393203 CKD393203 CTZ393203 DDV393203 DNR393203 DXN393203 EHJ393203 ERF393203 FBB393203 FKX393203 FUT393203 GEP393203 GOL393203 GYH393203 HID393203 HRZ393203 IBV393203 ILR393203 IVN393203 JFJ393203 JPF393203 JZB393203 KIX393203 KST393203 LCP393203 LML393203 LWH393203 MGD393203 MPZ393203 MZV393203 NJR393203 NTN393203 ODJ393203 ONF393203 OXB393203 PGX393203 PQT393203 QAP393203 QKL393203 QUH393203 RED393203 RNZ393203 RXV393203 SHR393203 SRN393203 TBJ393203 TLF393203 TVB393203 UEX393203 UOT393203 UYP393203 VIL393203 VSH393203 WCD393203 WLZ393203 WVV393203 K458739 JJ458739 TF458739 ADB458739 AMX458739 AWT458739 BGP458739 BQL458739 CAH458739 CKD458739 CTZ458739 DDV458739 DNR458739 DXN458739 EHJ458739 ERF458739 FBB458739 FKX458739 FUT458739 GEP458739 GOL458739 GYH458739 HID458739 HRZ458739 IBV458739 ILR458739 IVN458739 JFJ458739 JPF458739 JZB458739 KIX458739 KST458739 LCP458739 LML458739 LWH458739 MGD458739 MPZ458739 MZV458739 NJR458739 NTN458739 ODJ458739 ONF458739 OXB458739 PGX458739 PQT458739 QAP458739 QKL458739 QUH458739 RED458739 RNZ458739 RXV458739 SHR458739 SRN458739 TBJ458739 TLF458739 TVB458739 UEX458739 UOT458739 UYP458739 VIL458739 VSH458739 WCD458739 WLZ458739 WVV458739 K524275 JJ524275 TF524275 ADB524275 AMX524275 AWT524275 BGP524275 BQL524275 CAH524275 CKD524275 CTZ524275 DDV524275 DNR524275 DXN524275 EHJ524275 ERF524275 FBB524275 FKX524275 FUT524275 GEP524275 GOL524275 GYH524275 HID524275 HRZ524275 IBV524275 ILR524275 IVN524275 JFJ524275 JPF524275 JZB524275 KIX524275 KST524275 LCP524275 LML524275 LWH524275 MGD524275 MPZ524275 MZV524275 NJR524275 NTN524275 ODJ524275 ONF524275 OXB524275 PGX524275 PQT524275 QAP524275 QKL524275 QUH524275 RED524275 RNZ524275 RXV524275 SHR524275 SRN524275 TBJ524275 TLF524275 TVB524275 UEX524275 UOT524275 UYP524275 VIL524275 VSH524275 WCD524275 WLZ524275 WVV524275 K589811 JJ589811 TF589811 ADB589811 AMX589811 AWT589811 BGP589811 BQL589811 CAH589811 CKD589811 CTZ589811 DDV589811 DNR589811 DXN589811 EHJ589811 ERF589811 FBB589811 FKX589811 FUT589811 GEP589811 GOL589811 GYH589811 HID589811 HRZ589811 IBV589811 ILR589811 IVN589811 JFJ589811 JPF589811 JZB589811 KIX589811 KST589811 LCP589811 LML589811 LWH589811 MGD589811 MPZ589811 MZV589811 NJR589811 NTN589811 ODJ589811 ONF589811 OXB589811 PGX589811 PQT589811 QAP589811 QKL589811 QUH589811 RED589811 RNZ589811 RXV589811 SHR589811 SRN589811 TBJ589811 TLF589811 TVB589811 UEX589811 UOT589811 UYP589811 VIL589811 VSH589811 WCD589811 WLZ589811 WVV589811 K655347 JJ655347 TF655347 ADB655347 AMX655347 AWT655347 BGP655347 BQL655347 CAH655347 CKD655347 CTZ655347 DDV655347 DNR655347 DXN655347 EHJ655347 ERF655347 FBB655347 FKX655347 FUT655347 GEP655347 GOL655347 GYH655347 HID655347 HRZ655347 IBV655347 ILR655347 IVN655347 JFJ655347 JPF655347 JZB655347 KIX655347 KST655347 LCP655347 LML655347 LWH655347 MGD655347 MPZ655347 MZV655347 NJR655347 NTN655347 ODJ655347 ONF655347 OXB655347 PGX655347 PQT655347 QAP655347 QKL655347 QUH655347 RED655347 RNZ655347 RXV655347 SHR655347 SRN655347 TBJ655347 TLF655347 TVB655347 UEX655347 UOT655347 UYP655347 VIL655347 VSH655347 WCD655347 WLZ655347 WVV655347 K720883 JJ720883 TF720883 ADB720883 AMX720883 AWT720883 BGP720883 BQL720883 CAH720883 CKD720883 CTZ720883 DDV720883 DNR720883 DXN720883 EHJ720883 ERF720883 FBB720883 FKX720883 FUT720883 GEP720883 GOL720883 GYH720883 HID720883 HRZ720883 IBV720883 ILR720883 IVN720883 JFJ720883 JPF720883 JZB720883 KIX720883 KST720883 LCP720883 LML720883 LWH720883 MGD720883 MPZ720883 MZV720883 NJR720883 NTN720883 ODJ720883 ONF720883 OXB720883 PGX720883 PQT720883 QAP720883 QKL720883 QUH720883 RED720883 RNZ720883 RXV720883 SHR720883 SRN720883 TBJ720883 TLF720883 TVB720883 UEX720883 UOT720883 UYP720883 VIL720883 VSH720883 WCD720883 WLZ720883 WVV720883 K786419 JJ786419 TF786419 ADB786419 AMX786419 AWT786419 BGP786419 BQL786419 CAH786419 CKD786419 CTZ786419 DDV786419 DNR786419 DXN786419 EHJ786419 ERF786419 FBB786419 FKX786419 FUT786419 GEP786419 GOL786419 GYH786419 HID786419 HRZ786419 IBV786419 ILR786419 IVN786419 JFJ786419 JPF786419 JZB786419 KIX786419 KST786419 LCP786419 LML786419 LWH786419 MGD786419 MPZ786419 MZV786419 NJR786419 NTN786419 ODJ786419 ONF786419 OXB786419 PGX786419 PQT786419 QAP786419 QKL786419 QUH786419 RED786419 RNZ786419 RXV786419 SHR786419 SRN786419 TBJ786419 TLF786419 TVB786419 UEX786419 UOT786419 UYP786419 VIL786419 VSH786419 WCD786419 WLZ786419 WVV786419 K851955 JJ851955 TF851955 ADB851955 AMX851955 AWT851955 BGP851955 BQL851955 CAH851955 CKD851955 CTZ851955 DDV851955 DNR851955 DXN851955 EHJ851955 ERF851955 FBB851955 FKX851955 FUT851955 GEP851955 GOL851955 GYH851955 HID851955 HRZ851955 IBV851955 ILR851955 IVN851955 JFJ851955 JPF851955 JZB851955 KIX851955 KST851955 LCP851955 LML851955 LWH851955 MGD851955 MPZ851955 MZV851955 NJR851955 NTN851955 ODJ851955 ONF851955 OXB851955 PGX851955 PQT851955 QAP851955 QKL851955 QUH851955 RED851955 RNZ851955 RXV851955 SHR851955 SRN851955 TBJ851955 TLF851955 TVB851955 UEX851955 UOT851955 UYP851955 VIL851955 VSH851955 WCD851955 WLZ851955 WVV851955 K917491 JJ917491 TF917491 ADB917491 AMX917491 AWT917491 BGP917491 BQL917491 CAH917491 CKD917491 CTZ917491 DDV917491 DNR917491 DXN917491 EHJ917491 ERF917491 FBB917491 FKX917491 FUT917491 GEP917491 GOL917491 GYH917491 HID917491 HRZ917491 IBV917491 ILR917491 IVN917491 JFJ917491 JPF917491 JZB917491 KIX917491 KST917491 LCP917491 LML917491 LWH917491 MGD917491 MPZ917491 MZV917491 NJR917491 NTN917491 ODJ917491 ONF917491 OXB917491 PGX917491 PQT917491 QAP917491 QKL917491 QUH917491 RED917491 RNZ917491 RXV917491 SHR917491 SRN917491 TBJ917491 TLF917491 TVB917491 UEX917491 UOT917491 UYP917491 VIL917491 VSH917491 WCD917491 WLZ917491 WVV917491 K983027 JJ983027 TF983027 ADB983027 AMX983027 AWT983027 BGP983027 BQL983027 CAH983027 CKD983027 CTZ983027 DDV983027 DNR983027 DXN983027 EHJ983027 ERF983027 FBB983027 FKX983027 FUT983027 GEP983027 GOL983027 GYH983027 HID983027 HRZ983027 IBV983027 ILR983027 IVN983027 JFJ983027 JPF983027 JZB983027 KIX983027 KST983027 LCP983027 LML983027 LWH983027 MGD983027 MPZ983027 MZV983027 NJR983027 NTN983027 ODJ983027 ONF983027 OXB983027 PGX983027 PQT983027 QAP983027 QKL983027 QUH983027 RED983027 RNZ983027 RXV983027 SHR983027 SRN983027 TBJ983027 TLF983027 TVB983027 UEX983027 UOT983027 UYP983027 VIL983027 VSH983027 WCD983027 WLZ983027 WVV983027 T65523 JQ65523 TM65523 ADI65523 ANE65523 AXA65523 BGW65523 BQS65523 CAO65523 CKK65523 CUG65523 DEC65523 DNY65523 DXU65523 EHQ65523 ERM65523 FBI65523 FLE65523 FVA65523 GEW65523 GOS65523 GYO65523 HIK65523 HSG65523 ICC65523 ILY65523 IVU65523 JFQ65523 JPM65523 JZI65523 KJE65523 KTA65523 LCW65523 LMS65523 LWO65523 MGK65523 MQG65523 NAC65523 NJY65523 NTU65523 ODQ65523 ONM65523 OXI65523 PHE65523 PRA65523 QAW65523 QKS65523 QUO65523 REK65523 ROG65523 RYC65523 SHY65523 SRU65523 TBQ65523 TLM65523 TVI65523 UFE65523 UPA65523 UYW65523 VIS65523 VSO65523 WCK65523 WMG65523 WWC65523 T131059 JQ131059 TM131059 ADI131059 ANE131059 AXA131059 BGW131059 BQS131059 CAO131059 CKK131059 CUG131059 DEC131059 DNY131059 DXU131059 EHQ131059 ERM131059 FBI131059 FLE131059 FVA131059 GEW131059 GOS131059 GYO131059 HIK131059 HSG131059 ICC131059 ILY131059 IVU131059 JFQ131059 JPM131059 JZI131059 KJE131059 KTA131059 LCW131059 LMS131059 LWO131059 MGK131059 MQG131059 NAC131059 NJY131059 NTU131059 ODQ131059 ONM131059 OXI131059 PHE131059 PRA131059 QAW131059 QKS131059 QUO131059 REK131059 ROG131059 RYC131059 SHY131059 SRU131059 TBQ131059 TLM131059 TVI131059 UFE131059 UPA131059 UYW131059 VIS131059 VSO131059 WCK131059 WMG131059 WWC131059 T196595 JQ196595 TM196595 ADI196595 ANE196595 AXA196595 BGW196595 BQS196595 CAO196595 CKK196595 CUG196595 DEC196595 DNY196595 DXU196595 EHQ196595 ERM196595 FBI196595 FLE196595 FVA196595 GEW196595 GOS196595 GYO196595 HIK196595 HSG196595 ICC196595 ILY196595 IVU196595 JFQ196595 JPM196595 JZI196595 KJE196595 KTA196595 LCW196595 LMS196595 LWO196595 MGK196595 MQG196595 NAC196595 NJY196595 NTU196595 ODQ196595 ONM196595 OXI196595 PHE196595 PRA196595 QAW196595 QKS196595 QUO196595 REK196595 ROG196595 RYC196595 SHY196595 SRU196595 TBQ196595 TLM196595 TVI196595 UFE196595 UPA196595 UYW196595 VIS196595 VSO196595 WCK196595 WMG196595 WWC196595 T262131 JQ262131 TM262131 ADI262131 ANE262131 AXA262131 BGW262131 BQS262131 CAO262131 CKK262131 CUG262131 DEC262131 DNY262131 DXU262131 EHQ262131 ERM262131 FBI262131 FLE262131 FVA262131 GEW262131 GOS262131 GYO262131 HIK262131 HSG262131 ICC262131 ILY262131 IVU262131 JFQ262131 JPM262131 JZI262131 KJE262131 KTA262131 LCW262131 LMS262131 LWO262131 MGK262131 MQG262131 NAC262131 NJY262131 NTU262131 ODQ262131 ONM262131 OXI262131 PHE262131 PRA262131 QAW262131 QKS262131 QUO262131 REK262131 ROG262131 RYC262131 SHY262131 SRU262131 TBQ262131 TLM262131 TVI262131 UFE262131 UPA262131 UYW262131 VIS262131 VSO262131 WCK262131 WMG262131 WWC262131 T327667 JQ327667 TM327667 ADI327667 ANE327667 AXA327667 BGW327667 BQS327667 CAO327667 CKK327667 CUG327667 DEC327667 DNY327667 DXU327667 EHQ327667 ERM327667 FBI327667 FLE327667 FVA327667 GEW327667 GOS327667 GYO327667 HIK327667 HSG327667 ICC327667 ILY327667 IVU327667 JFQ327667 JPM327667 JZI327667 KJE327667 KTA327667 LCW327667 LMS327667 LWO327667 MGK327667 MQG327667 NAC327667 NJY327667 NTU327667 ODQ327667 ONM327667 OXI327667 PHE327667 PRA327667 QAW327667 QKS327667 QUO327667 REK327667 ROG327667 RYC327667 SHY327667 SRU327667 TBQ327667 TLM327667 TVI327667 UFE327667 UPA327667 UYW327667 VIS327667 VSO327667 WCK327667 WMG327667 WWC327667 T393203 JQ393203 TM393203 ADI393203 ANE393203 AXA393203 BGW393203 BQS393203 CAO393203 CKK393203 CUG393203 DEC393203 DNY393203 DXU393203 EHQ393203 ERM393203 FBI393203 FLE393203 FVA393203 GEW393203 GOS393203 GYO393203 HIK393203 HSG393203 ICC393203 ILY393203 IVU393203 JFQ393203 JPM393203 JZI393203 KJE393203 KTA393203 LCW393203 LMS393203 LWO393203 MGK393203 MQG393203 NAC393203 NJY393203 NTU393203 ODQ393203 ONM393203 OXI393203 PHE393203 PRA393203 QAW393203 QKS393203 QUO393203 REK393203 ROG393203 RYC393203 SHY393203 SRU393203 TBQ393203 TLM393203 TVI393203 UFE393203 UPA393203 UYW393203 VIS393203 VSO393203 WCK393203 WMG393203 WWC393203 T458739 JQ458739 TM458739 ADI458739 ANE458739 AXA458739 BGW458739 BQS458739 CAO458739 CKK458739 CUG458739 DEC458739 DNY458739 DXU458739 EHQ458739 ERM458739 FBI458739 FLE458739 FVA458739 GEW458739 GOS458739 GYO458739 HIK458739 HSG458739 ICC458739 ILY458739 IVU458739 JFQ458739 JPM458739 JZI458739 KJE458739 KTA458739 LCW458739 LMS458739 LWO458739 MGK458739 MQG458739 NAC458739 NJY458739 NTU458739 ODQ458739 ONM458739 OXI458739 PHE458739 PRA458739 QAW458739 QKS458739 QUO458739 REK458739 ROG458739 RYC458739 SHY458739 SRU458739 TBQ458739 TLM458739 TVI458739 UFE458739 UPA458739 UYW458739 VIS458739 VSO458739 WCK458739 WMG458739 WWC458739 T524275 JQ524275 TM524275 ADI524275 ANE524275 AXA524275 BGW524275 BQS524275 CAO524275 CKK524275 CUG524275 DEC524275 DNY524275 DXU524275 EHQ524275 ERM524275 FBI524275 FLE524275 FVA524275 GEW524275 GOS524275 GYO524275 HIK524275 HSG524275 ICC524275 ILY524275 IVU524275 JFQ524275 JPM524275 JZI524275 KJE524275 KTA524275 LCW524275 LMS524275 LWO524275 MGK524275 MQG524275 NAC524275 NJY524275 NTU524275 ODQ524275 ONM524275 OXI524275 PHE524275 PRA524275 QAW524275 QKS524275 QUO524275 REK524275 ROG524275 RYC524275 SHY524275 SRU524275 TBQ524275 TLM524275 TVI524275 UFE524275 UPA524275 UYW524275 VIS524275 VSO524275 WCK524275 WMG524275 WWC524275 T589811 JQ589811 TM589811 ADI589811 ANE589811 AXA589811 BGW589811 BQS589811 CAO589811 CKK589811 CUG589811 DEC589811 DNY589811 DXU589811 EHQ589811 ERM589811 FBI589811 FLE589811 FVA589811 GEW589811 GOS589811 GYO589811 HIK589811 HSG589811 ICC589811 ILY589811 IVU589811 JFQ589811 JPM589811 JZI589811 KJE589811 KTA589811 LCW589811 LMS589811 LWO589811 MGK589811 MQG589811 NAC589811 NJY589811 NTU589811 ODQ589811 ONM589811 OXI589811 PHE589811 PRA589811 QAW589811 QKS589811 QUO589811 REK589811 ROG589811 RYC589811 SHY589811 SRU589811 TBQ589811 TLM589811 TVI589811 UFE589811 UPA589811 UYW589811 VIS589811 VSO589811 WCK589811 WMG589811 WWC589811 T655347 JQ655347 TM655347 ADI655347 ANE655347 AXA655347 BGW655347 BQS655347 CAO655347 CKK655347 CUG655347 DEC655347 DNY655347 DXU655347 EHQ655347 ERM655347 FBI655347 FLE655347 FVA655347 GEW655347 GOS655347 GYO655347 HIK655347 HSG655347 ICC655347 ILY655347 IVU655347 JFQ655347 JPM655347 JZI655347 KJE655347 KTA655347 LCW655347 LMS655347 LWO655347 MGK655347 MQG655347 NAC655347 NJY655347 NTU655347 ODQ655347 ONM655347 OXI655347 PHE655347 PRA655347 QAW655347 QKS655347 QUO655347 REK655347 ROG655347 RYC655347 SHY655347 SRU655347 TBQ655347 TLM655347 TVI655347 UFE655347 UPA655347 UYW655347 VIS655347 VSO655347 WCK655347 WMG655347 WWC655347 T720883 JQ720883 TM720883 ADI720883 ANE720883 AXA720883 BGW720883 BQS720883 CAO720883 CKK720883 CUG720883 DEC720883 DNY720883 DXU720883 EHQ720883 ERM720883 FBI720883 FLE720883 FVA720883 GEW720883 GOS720883 GYO720883 HIK720883 HSG720883 ICC720883 ILY720883 IVU720883 JFQ720883 JPM720883 JZI720883 KJE720883 KTA720883 LCW720883 LMS720883 LWO720883 MGK720883 MQG720883 NAC720883 NJY720883 NTU720883 ODQ720883 ONM720883 OXI720883 PHE720883 PRA720883 QAW720883 QKS720883 QUO720883 REK720883 ROG720883 RYC720883 SHY720883 SRU720883 TBQ720883 TLM720883 TVI720883 UFE720883 UPA720883 UYW720883 VIS720883 VSO720883 WCK720883 WMG720883 WWC720883 T786419 JQ786419 TM786419 ADI786419 ANE786419 AXA786419 BGW786419 BQS786419 CAO786419 CKK786419 CUG786419 DEC786419 DNY786419 DXU786419 EHQ786419 ERM786419 FBI786419 FLE786419 FVA786419 GEW786419 GOS786419 GYO786419 HIK786419 HSG786419 ICC786419 ILY786419 IVU786419 JFQ786419 JPM786419 JZI786419 KJE786419 KTA786419 LCW786419 LMS786419 LWO786419 MGK786419 MQG786419 NAC786419 NJY786419 NTU786419 ODQ786419 ONM786419 OXI786419 PHE786419 PRA786419 QAW786419 QKS786419 QUO786419 REK786419 ROG786419 RYC786419 SHY786419 SRU786419 TBQ786419 TLM786419 TVI786419 UFE786419 UPA786419 UYW786419 VIS786419 VSO786419 WCK786419 WMG786419 WWC786419 T851955 JQ851955 TM851955 ADI851955 ANE851955 AXA851955 BGW851955 BQS851955 CAO851955 CKK851955 CUG851955 DEC851955 DNY851955 DXU851955 EHQ851955 ERM851955 FBI851955 FLE851955 FVA851955 GEW851955 GOS851955 GYO851955 HIK851955 HSG851955 ICC851955 ILY851955 IVU851955 JFQ851955 JPM851955 JZI851955 KJE851955 KTA851955 LCW851955 LMS851955 LWO851955 MGK851955 MQG851955 NAC851955 NJY851955 NTU851955 ODQ851955 ONM851955 OXI851955 PHE851955 PRA851955 QAW851955 QKS851955 QUO851955 REK851955 ROG851955 RYC851955 SHY851955 SRU851955 TBQ851955 TLM851955 TVI851955 UFE851955 UPA851955 UYW851955 VIS851955 VSO851955 WCK851955 WMG851955 WWC851955 T917491 JQ917491 TM917491 ADI917491 ANE917491 AXA917491 BGW917491 BQS917491 CAO917491 CKK917491 CUG917491 DEC917491 DNY917491 DXU917491 EHQ917491 ERM917491 FBI917491 FLE917491 FVA917491 GEW917491 GOS917491 GYO917491 HIK917491 HSG917491 ICC917491 ILY917491 IVU917491 JFQ917491 JPM917491 JZI917491 KJE917491 KTA917491 LCW917491 LMS917491 LWO917491 MGK917491 MQG917491 NAC917491 NJY917491 NTU917491 ODQ917491 ONM917491 OXI917491 PHE917491 PRA917491 QAW917491 QKS917491 QUO917491 REK917491 ROG917491 RYC917491 SHY917491 SRU917491 TBQ917491 TLM917491 TVI917491 UFE917491 UPA917491 UYW917491 VIS917491 VSO917491 WCK917491 WMG917491 WWC917491 T983027 JQ983027 TM983027 ADI983027 ANE983027 AXA983027 BGW983027 BQS983027 CAO983027 CKK983027 CUG983027 DEC983027 DNY983027 DXU983027 EHQ983027 ERM983027 FBI983027 FLE983027 FVA983027 GEW983027 GOS983027 GYO983027 HIK983027 HSG983027 ICC983027 ILY983027 IVU983027 JFQ983027 JPM983027 JZI983027 KJE983027 KTA983027 LCW983027 LMS983027 LWO983027 MGK983027 MQG983027 NAC983027 NJY983027 NTU983027 ODQ983027 ONM983027 OXI983027 PHE983027 PRA983027 QAW983027 QKS983027 QUO983027 REK983027 ROG983027 RYC983027 SHY983027 SRU983027 TBQ983027 TLM983027 TVI983027 UFE983027 UPA983027 UYW983027 VIS983027 VSO983027 WCK983027 WMG983027 WWC983027 AE65521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AE131057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AE196593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AE262129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AE327665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AE393201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AE458737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AE524273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AE589809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AE655345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AE720881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AE786417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AE851953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AE917489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AE983025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Y65521 JV65521 TR65521 ADN65521 ANJ65521 AXF65521 BHB65521 BQX65521 CAT65521 CKP65521 CUL65521 DEH65521 DOD65521 DXZ65521 EHV65521 ERR65521 FBN65521 FLJ65521 FVF65521 GFB65521 GOX65521 GYT65521 HIP65521 HSL65521 ICH65521 IMD65521 IVZ65521 JFV65521 JPR65521 JZN65521 KJJ65521 KTF65521 LDB65521 LMX65521 LWT65521 MGP65521 MQL65521 NAH65521 NKD65521 NTZ65521 ODV65521 ONR65521 OXN65521 PHJ65521 PRF65521 QBB65521 QKX65521 QUT65521 REP65521 ROL65521 RYH65521 SID65521 SRZ65521 TBV65521 TLR65521 TVN65521 UFJ65521 UPF65521 UZB65521 VIX65521 VST65521 WCP65521 WML65521 WWH65521 Y131057 JV131057 TR131057 ADN131057 ANJ131057 AXF131057 BHB131057 BQX131057 CAT131057 CKP131057 CUL131057 DEH131057 DOD131057 DXZ131057 EHV131057 ERR131057 FBN131057 FLJ131057 FVF131057 GFB131057 GOX131057 GYT131057 HIP131057 HSL131057 ICH131057 IMD131057 IVZ131057 JFV131057 JPR131057 JZN131057 KJJ131057 KTF131057 LDB131057 LMX131057 LWT131057 MGP131057 MQL131057 NAH131057 NKD131057 NTZ131057 ODV131057 ONR131057 OXN131057 PHJ131057 PRF131057 QBB131057 QKX131057 QUT131057 REP131057 ROL131057 RYH131057 SID131057 SRZ131057 TBV131057 TLR131057 TVN131057 UFJ131057 UPF131057 UZB131057 VIX131057 VST131057 WCP131057 WML131057 WWH131057 Y196593 JV196593 TR196593 ADN196593 ANJ196593 AXF196593 BHB196593 BQX196593 CAT196593 CKP196593 CUL196593 DEH196593 DOD196593 DXZ196593 EHV196593 ERR196593 FBN196593 FLJ196593 FVF196593 GFB196593 GOX196593 GYT196593 HIP196593 HSL196593 ICH196593 IMD196593 IVZ196593 JFV196593 JPR196593 JZN196593 KJJ196593 KTF196593 LDB196593 LMX196593 LWT196593 MGP196593 MQL196593 NAH196593 NKD196593 NTZ196593 ODV196593 ONR196593 OXN196593 PHJ196593 PRF196593 QBB196593 QKX196593 QUT196593 REP196593 ROL196593 RYH196593 SID196593 SRZ196593 TBV196593 TLR196593 TVN196593 UFJ196593 UPF196593 UZB196593 VIX196593 VST196593 WCP196593 WML196593 WWH196593 Y262129 JV262129 TR262129 ADN262129 ANJ262129 AXF262129 BHB262129 BQX262129 CAT262129 CKP262129 CUL262129 DEH262129 DOD262129 DXZ262129 EHV262129 ERR262129 FBN262129 FLJ262129 FVF262129 GFB262129 GOX262129 GYT262129 HIP262129 HSL262129 ICH262129 IMD262129 IVZ262129 JFV262129 JPR262129 JZN262129 KJJ262129 KTF262129 LDB262129 LMX262129 LWT262129 MGP262129 MQL262129 NAH262129 NKD262129 NTZ262129 ODV262129 ONR262129 OXN262129 PHJ262129 PRF262129 QBB262129 QKX262129 QUT262129 REP262129 ROL262129 RYH262129 SID262129 SRZ262129 TBV262129 TLR262129 TVN262129 UFJ262129 UPF262129 UZB262129 VIX262129 VST262129 WCP262129 WML262129 WWH262129 Y327665 JV327665 TR327665 ADN327665 ANJ327665 AXF327665 BHB327665 BQX327665 CAT327665 CKP327665 CUL327665 DEH327665 DOD327665 DXZ327665 EHV327665 ERR327665 FBN327665 FLJ327665 FVF327665 GFB327665 GOX327665 GYT327665 HIP327665 HSL327665 ICH327665 IMD327665 IVZ327665 JFV327665 JPR327665 JZN327665 KJJ327665 KTF327665 LDB327665 LMX327665 LWT327665 MGP327665 MQL327665 NAH327665 NKD327665 NTZ327665 ODV327665 ONR327665 OXN327665 PHJ327665 PRF327665 QBB327665 QKX327665 QUT327665 REP327665 ROL327665 RYH327665 SID327665 SRZ327665 TBV327665 TLR327665 TVN327665 UFJ327665 UPF327665 UZB327665 VIX327665 VST327665 WCP327665 WML327665 WWH327665 Y393201 JV393201 TR393201 ADN393201 ANJ393201 AXF393201 BHB393201 BQX393201 CAT393201 CKP393201 CUL393201 DEH393201 DOD393201 DXZ393201 EHV393201 ERR393201 FBN393201 FLJ393201 FVF393201 GFB393201 GOX393201 GYT393201 HIP393201 HSL393201 ICH393201 IMD393201 IVZ393201 JFV393201 JPR393201 JZN393201 KJJ393201 KTF393201 LDB393201 LMX393201 LWT393201 MGP393201 MQL393201 NAH393201 NKD393201 NTZ393201 ODV393201 ONR393201 OXN393201 PHJ393201 PRF393201 QBB393201 QKX393201 QUT393201 REP393201 ROL393201 RYH393201 SID393201 SRZ393201 TBV393201 TLR393201 TVN393201 UFJ393201 UPF393201 UZB393201 VIX393201 VST393201 WCP393201 WML393201 WWH393201 Y458737 JV458737 TR458737 ADN458737 ANJ458737 AXF458737 BHB458737 BQX458737 CAT458737 CKP458737 CUL458737 DEH458737 DOD458737 DXZ458737 EHV458737 ERR458737 FBN458737 FLJ458737 FVF458737 GFB458737 GOX458737 GYT458737 HIP458737 HSL458737 ICH458737 IMD458737 IVZ458737 JFV458737 JPR458737 JZN458737 KJJ458737 KTF458737 LDB458737 LMX458737 LWT458737 MGP458737 MQL458737 NAH458737 NKD458737 NTZ458737 ODV458737 ONR458737 OXN458737 PHJ458737 PRF458737 QBB458737 QKX458737 QUT458737 REP458737 ROL458737 RYH458737 SID458737 SRZ458737 TBV458737 TLR458737 TVN458737 UFJ458737 UPF458737 UZB458737 VIX458737 VST458737 WCP458737 WML458737 WWH458737 Y524273 JV524273 TR524273 ADN524273 ANJ524273 AXF524273 BHB524273 BQX524273 CAT524273 CKP524273 CUL524273 DEH524273 DOD524273 DXZ524273 EHV524273 ERR524273 FBN524273 FLJ524273 FVF524273 GFB524273 GOX524273 GYT524273 HIP524273 HSL524273 ICH524273 IMD524273 IVZ524273 JFV524273 JPR524273 JZN524273 KJJ524273 KTF524273 LDB524273 LMX524273 LWT524273 MGP524273 MQL524273 NAH524273 NKD524273 NTZ524273 ODV524273 ONR524273 OXN524273 PHJ524273 PRF524273 QBB524273 QKX524273 QUT524273 REP524273 ROL524273 RYH524273 SID524273 SRZ524273 TBV524273 TLR524273 TVN524273 UFJ524273 UPF524273 UZB524273 VIX524273 VST524273 WCP524273 WML524273 WWH524273 Y589809 JV589809 TR589809 ADN589809 ANJ589809 AXF589809 BHB589809 BQX589809 CAT589809 CKP589809 CUL589809 DEH589809 DOD589809 DXZ589809 EHV589809 ERR589809 FBN589809 FLJ589809 FVF589809 GFB589809 GOX589809 GYT589809 HIP589809 HSL589809 ICH589809 IMD589809 IVZ589809 JFV589809 JPR589809 JZN589809 KJJ589809 KTF589809 LDB589809 LMX589809 LWT589809 MGP589809 MQL589809 NAH589809 NKD589809 NTZ589809 ODV589809 ONR589809 OXN589809 PHJ589809 PRF589809 QBB589809 QKX589809 QUT589809 REP589809 ROL589809 RYH589809 SID589809 SRZ589809 TBV589809 TLR589809 TVN589809 UFJ589809 UPF589809 UZB589809 VIX589809 VST589809 WCP589809 WML589809 WWH589809 Y655345 JV655345 TR655345 ADN655345 ANJ655345 AXF655345 BHB655345 BQX655345 CAT655345 CKP655345 CUL655345 DEH655345 DOD655345 DXZ655345 EHV655345 ERR655345 FBN655345 FLJ655345 FVF655345 GFB655345 GOX655345 GYT655345 HIP655345 HSL655345 ICH655345 IMD655345 IVZ655345 JFV655345 JPR655345 JZN655345 KJJ655345 KTF655345 LDB655345 LMX655345 LWT655345 MGP655345 MQL655345 NAH655345 NKD655345 NTZ655345 ODV655345 ONR655345 OXN655345 PHJ655345 PRF655345 QBB655345 QKX655345 QUT655345 REP655345 ROL655345 RYH655345 SID655345 SRZ655345 TBV655345 TLR655345 TVN655345 UFJ655345 UPF655345 UZB655345 VIX655345 VST655345 WCP655345 WML655345 WWH655345 Y720881 JV720881 TR720881 ADN720881 ANJ720881 AXF720881 BHB720881 BQX720881 CAT720881 CKP720881 CUL720881 DEH720881 DOD720881 DXZ720881 EHV720881 ERR720881 FBN720881 FLJ720881 FVF720881 GFB720881 GOX720881 GYT720881 HIP720881 HSL720881 ICH720881 IMD720881 IVZ720881 JFV720881 JPR720881 JZN720881 KJJ720881 KTF720881 LDB720881 LMX720881 LWT720881 MGP720881 MQL720881 NAH720881 NKD720881 NTZ720881 ODV720881 ONR720881 OXN720881 PHJ720881 PRF720881 QBB720881 QKX720881 QUT720881 REP720881 ROL720881 RYH720881 SID720881 SRZ720881 TBV720881 TLR720881 TVN720881 UFJ720881 UPF720881 UZB720881 VIX720881 VST720881 WCP720881 WML720881 WWH720881 Y786417 JV786417 TR786417 ADN786417 ANJ786417 AXF786417 BHB786417 BQX786417 CAT786417 CKP786417 CUL786417 DEH786417 DOD786417 DXZ786417 EHV786417 ERR786417 FBN786417 FLJ786417 FVF786417 GFB786417 GOX786417 GYT786417 HIP786417 HSL786417 ICH786417 IMD786417 IVZ786417 JFV786417 JPR786417 JZN786417 KJJ786417 KTF786417 LDB786417 LMX786417 LWT786417 MGP786417 MQL786417 NAH786417 NKD786417 NTZ786417 ODV786417 ONR786417 OXN786417 PHJ786417 PRF786417 QBB786417 QKX786417 QUT786417 REP786417 ROL786417 RYH786417 SID786417 SRZ786417 TBV786417 TLR786417 TVN786417 UFJ786417 UPF786417 UZB786417 VIX786417 VST786417 WCP786417 WML786417 WWH786417 Y851953 JV851953 TR851953 ADN851953 ANJ851953 AXF851953 BHB851953 BQX851953 CAT851953 CKP851953 CUL851953 DEH851953 DOD851953 DXZ851953 EHV851953 ERR851953 FBN851953 FLJ851953 FVF851953 GFB851953 GOX851953 GYT851953 HIP851953 HSL851953 ICH851953 IMD851953 IVZ851953 JFV851953 JPR851953 JZN851953 KJJ851953 KTF851953 LDB851953 LMX851953 LWT851953 MGP851953 MQL851953 NAH851953 NKD851953 NTZ851953 ODV851953 ONR851953 OXN851953 PHJ851953 PRF851953 QBB851953 QKX851953 QUT851953 REP851953 ROL851953 RYH851953 SID851953 SRZ851953 TBV851953 TLR851953 TVN851953 UFJ851953 UPF851953 UZB851953 VIX851953 VST851953 WCP851953 WML851953 WWH851953 Y917489 JV917489 TR917489 ADN917489 ANJ917489 AXF917489 BHB917489 BQX917489 CAT917489 CKP917489 CUL917489 DEH917489 DOD917489 DXZ917489 EHV917489 ERR917489 FBN917489 FLJ917489 FVF917489 GFB917489 GOX917489 GYT917489 HIP917489 HSL917489 ICH917489 IMD917489 IVZ917489 JFV917489 JPR917489 JZN917489 KJJ917489 KTF917489 LDB917489 LMX917489 LWT917489 MGP917489 MQL917489 NAH917489 NKD917489 NTZ917489 ODV917489 ONR917489 OXN917489 PHJ917489 PRF917489 QBB917489 QKX917489 QUT917489 REP917489 ROL917489 RYH917489 SID917489 SRZ917489 TBV917489 TLR917489 TVN917489 UFJ917489 UPF917489 UZB917489 VIX917489 VST917489 WCP917489 WML917489 WWH917489 Y983025 JV983025 TR983025 ADN983025 ANJ983025 AXF983025 BHB983025 BQX983025 CAT983025 CKP983025 CUL983025 DEH983025 DOD983025 DXZ983025 EHV983025 ERR983025 FBN983025 FLJ983025 FVF983025 GFB983025 GOX983025 GYT983025 HIP983025 HSL983025 ICH983025 IMD983025 IVZ983025 JFV983025 JPR983025 JZN983025 KJJ983025 KTF983025 LDB983025 LMX983025 LWT983025 MGP983025 MQL983025 NAH983025 NKD983025 NTZ983025 ODV983025 ONR983025 OXN983025 PHJ983025 PRF983025 QBB983025 QKX983025 QUT983025 REP983025 ROL983025 RYH983025 SID983025 SRZ983025 TBV983025 TLR983025 TVN983025 UFJ983025 UPF983025 UZB983025 VIX983025 VST983025 WCP983025 WML983025 WWH983025 T65521 JQ65521 TM65521 ADI65521 ANE65521 AXA65521 BGW65521 BQS65521 CAO65521 CKK65521 CUG65521 DEC65521 DNY65521 DXU65521 EHQ65521 ERM65521 FBI65521 FLE65521 FVA65521 GEW65521 GOS65521 GYO65521 HIK65521 HSG65521 ICC65521 ILY65521 IVU65521 JFQ65521 JPM65521 JZI65521 KJE65521 KTA65521 LCW65521 LMS65521 LWO65521 MGK65521 MQG65521 NAC65521 NJY65521 NTU65521 ODQ65521 ONM65521 OXI65521 PHE65521 PRA65521 QAW65521 QKS65521 QUO65521 REK65521 ROG65521 RYC65521 SHY65521 SRU65521 TBQ65521 TLM65521 TVI65521 UFE65521 UPA65521 UYW65521 VIS65521 VSO65521 WCK65521 WMG65521 WWC65521 T131057 JQ131057 TM131057 ADI131057 ANE131057 AXA131057 BGW131057 BQS131057 CAO131057 CKK131057 CUG131057 DEC131057 DNY131057 DXU131057 EHQ131057 ERM131057 FBI131057 FLE131057 FVA131057 GEW131057 GOS131057 GYO131057 HIK131057 HSG131057 ICC131057 ILY131057 IVU131057 JFQ131057 JPM131057 JZI131057 KJE131057 KTA131057 LCW131057 LMS131057 LWO131057 MGK131057 MQG131057 NAC131057 NJY131057 NTU131057 ODQ131057 ONM131057 OXI131057 PHE131057 PRA131057 QAW131057 QKS131057 QUO131057 REK131057 ROG131057 RYC131057 SHY131057 SRU131057 TBQ131057 TLM131057 TVI131057 UFE131057 UPA131057 UYW131057 VIS131057 VSO131057 WCK131057 WMG131057 WWC131057 T196593 JQ196593 TM196593 ADI196593 ANE196593 AXA196593 BGW196593 BQS196593 CAO196593 CKK196593 CUG196593 DEC196593 DNY196593 DXU196593 EHQ196593 ERM196593 FBI196593 FLE196593 FVA196593 GEW196593 GOS196593 GYO196593 HIK196593 HSG196593 ICC196593 ILY196593 IVU196593 JFQ196593 JPM196593 JZI196593 KJE196593 KTA196593 LCW196593 LMS196593 LWO196593 MGK196593 MQG196593 NAC196593 NJY196593 NTU196593 ODQ196593 ONM196593 OXI196593 PHE196593 PRA196593 QAW196593 QKS196593 QUO196593 REK196593 ROG196593 RYC196593 SHY196593 SRU196593 TBQ196593 TLM196593 TVI196593 UFE196593 UPA196593 UYW196593 VIS196593 VSO196593 WCK196593 WMG196593 WWC196593 T262129 JQ262129 TM262129 ADI262129 ANE262129 AXA262129 BGW262129 BQS262129 CAO262129 CKK262129 CUG262129 DEC262129 DNY262129 DXU262129 EHQ262129 ERM262129 FBI262129 FLE262129 FVA262129 GEW262129 GOS262129 GYO262129 HIK262129 HSG262129 ICC262129 ILY262129 IVU262129 JFQ262129 JPM262129 JZI262129 KJE262129 KTA262129 LCW262129 LMS262129 LWO262129 MGK262129 MQG262129 NAC262129 NJY262129 NTU262129 ODQ262129 ONM262129 OXI262129 PHE262129 PRA262129 QAW262129 QKS262129 QUO262129 REK262129 ROG262129 RYC262129 SHY262129 SRU262129 TBQ262129 TLM262129 TVI262129 UFE262129 UPA262129 UYW262129 VIS262129 VSO262129 WCK262129 WMG262129 WWC262129 T327665 JQ327665 TM327665 ADI327665 ANE327665 AXA327665 BGW327665 BQS327665 CAO327665 CKK327665 CUG327665 DEC327665 DNY327665 DXU327665 EHQ327665 ERM327665 FBI327665 FLE327665 FVA327665 GEW327665 GOS327665 GYO327665 HIK327665 HSG327665 ICC327665 ILY327665 IVU327665 JFQ327665 JPM327665 JZI327665 KJE327665 KTA327665 LCW327665 LMS327665 LWO327665 MGK327665 MQG327665 NAC327665 NJY327665 NTU327665 ODQ327665 ONM327665 OXI327665 PHE327665 PRA327665 QAW327665 QKS327665 QUO327665 REK327665 ROG327665 RYC327665 SHY327665 SRU327665 TBQ327665 TLM327665 TVI327665 UFE327665 UPA327665 UYW327665 VIS327665 VSO327665 WCK327665 WMG327665 WWC327665 T393201 JQ393201 TM393201 ADI393201 ANE393201 AXA393201 BGW393201 BQS393201 CAO393201 CKK393201 CUG393201 DEC393201 DNY393201 DXU393201 EHQ393201 ERM393201 FBI393201 FLE393201 FVA393201 GEW393201 GOS393201 GYO393201 HIK393201 HSG393201 ICC393201 ILY393201 IVU393201 JFQ393201 JPM393201 JZI393201 KJE393201 KTA393201 LCW393201 LMS393201 LWO393201 MGK393201 MQG393201 NAC393201 NJY393201 NTU393201 ODQ393201 ONM393201 OXI393201 PHE393201 PRA393201 QAW393201 QKS393201 QUO393201 REK393201 ROG393201 RYC393201 SHY393201 SRU393201 TBQ393201 TLM393201 TVI393201 UFE393201 UPA393201 UYW393201 VIS393201 VSO393201 WCK393201 WMG393201 WWC393201 T458737 JQ458737 TM458737 ADI458737 ANE458737 AXA458737 BGW458737 BQS458737 CAO458737 CKK458737 CUG458737 DEC458737 DNY458737 DXU458737 EHQ458737 ERM458737 FBI458737 FLE458737 FVA458737 GEW458737 GOS458737 GYO458737 HIK458737 HSG458737 ICC458737 ILY458737 IVU458737 JFQ458737 JPM458737 JZI458737 KJE458737 KTA458737 LCW458737 LMS458737 LWO458737 MGK458737 MQG458737 NAC458737 NJY458737 NTU458737 ODQ458737 ONM458737 OXI458737 PHE458737 PRA458737 QAW458737 QKS458737 QUO458737 REK458737 ROG458737 RYC458737 SHY458737 SRU458737 TBQ458737 TLM458737 TVI458737 UFE458737 UPA458737 UYW458737 VIS458737 VSO458737 WCK458737 WMG458737 WWC458737 T524273 JQ524273 TM524273 ADI524273 ANE524273 AXA524273 BGW524273 BQS524273 CAO524273 CKK524273 CUG524273 DEC524273 DNY524273 DXU524273 EHQ524273 ERM524273 FBI524273 FLE524273 FVA524273 GEW524273 GOS524273 GYO524273 HIK524273 HSG524273 ICC524273 ILY524273 IVU524273 JFQ524273 JPM524273 JZI524273 KJE524273 KTA524273 LCW524273 LMS524273 LWO524273 MGK524273 MQG524273 NAC524273 NJY524273 NTU524273 ODQ524273 ONM524273 OXI524273 PHE524273 PRA524273 QAW524273 QKS524273 QUO524273 REK524273 ROG524273 RYC524273 SHY524273 SRU524273 TBQ524273 TLM524273 TVI524273 UFE524273 UPA524273 UYW524273 VIS524273 VSO524273 WCK524273 WMG524273 WWC524273 T589809 JQ589809 TM589809 ADI589809 ANE589809 AXA589809 BGW589809 BQS589809 CAO589809 CKK589809 CUG589809 DEC589809 DNY589809 DXU589809 EHQ589809 ERM589809 FBI589809 FLE589809 FVA589809 GEW589809 GOS589809 GYO589809 HIK589809 HSG589809 ICC589809 ILY589809 IVU589809 JFQ589809 JPM589809 JZI589809 KJE589809 KTA589809 LCW589809 LMS589809 LWO589809 MGK589809 MQG589809 NAC589809 NJY589809 NTU589809 ODQ589809 ONM589809 OXI589809 PHE589809 PRA589809 QAW589809 QKS589809 QUO589809 REK589809 ROG589809 RYC589809 SHY589809 SRU589809 TBQ589809 TLM589809 TVI589809 UFE589809 UPA589809 UYW589809 VIS589809 VSO589809 WCK589809 WMG589809 WWC589809 T655345 JQ655345 TM655345 ADI655345 ANE655345 AXA655345 BGW655345 BQS655345 CAO655345 CKK655345 CUG655345 DEC655345 DNY655345 DXU655345 EHQ655345 ERM655345 FBI655345 FLE655345 FVA655345 GEW655345 GOS655345 GYO655345 HIK655345 HSG655345 ICC655345 ILY655345 IVU655345 JFQ655345 JPM655345 JZI655345 KJE655345 KTA655345 LCW655345 LMS655345 LWO655345 MGK655345 MQG655345 NAC655345 NJY655345 NTU655345 ODQ655345 ONM655345 OXI655345 PHE655345 PRA655345 QAW655345 QKS655345 QUO655345 REK655345 ROG655345 RYC655345 SHY655345 SRU655345 TBQ655345 TLM655345 TVI655345 UFE655345 UPA655345 UYW655345 VIS655345 VSO655345 WCK655345 WMG655345 WWC655345 T720881 JQ720881 TM720881 ADI720881 ANE720881 AXA720881 BGW720881 BQS720881 CAO720881 CKK720881 CUG720881 DEC720881 DNY720881 DXU720881 EHQ720881 ERM720881 FBI720881 FLE720881 FVA720881 GEW720881 GOS720881 GYO720881 HIK720881 HSG720881 ICC720881 ILY720881 IVU720881 JFQ720881 JPM720881 JZI720881 KJE720881 KTA720881 LCW720881 LMS720881 LWO720881 MGK720881 MQG720881 NAC720881 NJY720881 NTU720881 ODQ720881 ONM720881 OXI720881 PHE720881 PRA720881 QAW720881 QKS720881 QUO720881 REK720881 ROG720881 RYC720881 SHY720881 SRU720881 TBQ720881 TLM720881 TVI720881 UFE720881 UPA720881 UYW720881 VIS720881 VSO720881 WCK720881 WMG720881 WWC720881 T786417 JQ786417 TM786417 ADI786417 ANE786417 AXA786417 BGW786417 BQS786417 CAO786417 CKK786417 CUG786417 DEC786417 DNY786417 DXU786417 EHQ786417 ERM786417 FBI786417 FLE786417 FVA786417 GEW786417 GOS786417 GYO786417 HIK786417 HSG786417 ICC786417 ILY786417 IVU786417 JFQ786417 JPM786417 JZI786417 KJE786417 KTA786417 LCW786417 LMS786417 LWO786417 MGK786417 MQG786417 NAC786417 NJY786417 NTU786417 ODQ786417 ONM786417 OXI786417 PHE786417 PRA786417 QAW786417 QKS786417 QUO786417 REK786417 ROG786417 RYC786417 SHY786417 SRU786417 TBQ786417 TLM786417 TVI786417 UFE786417 UPA786417 UYW786417 VIS786417 VSO786417 WCK786417 WMG786417 WWC786417 T851953 JQ851953 TM851953 ADI851953 ANE851953 AXA851953 BGW851953 BQS851953 CAO851953 CKK851953 CUG851953 DEC851953 DNY851953 DXU851953 EHQ851953 ERM851953 FBI851953 FLE851953 FVA851953 GEW851953 GOS851953 GYO851953 HIK851953 HSG851953 ICC851953 ILY851953 IVU851953 JFQ851953 JPM851953 JZI851953 KJE851953 KTA851953 LCW851953 LMS851953 LWO851953 MGK851953 MQG851953 NAC851953 NJY851953 NTU851953 ODQ851953 ONM851953 OXI851953 PHE851953 PRA851953 QAW851953 QKS851953 QUO851953 REK851953 ROG851953 RYC851953 SHY851953 SRU851953 TBQ851953 TLM851953 TVI851953 UFE851953 UPA851953 UYW851953 VIS851953 VSO851953 WCK851953 WMG851953 WWC851953 T917489 JQ917489 TM917489 ADI917489 ANE917489 AXA917489 BGW917489 BQS917489 CAO917489 CKK917489 CUG917489 DEC917489 DNY917489 DXU917489 EHQ917489 ERM917489 FBI917489 FLE917489 FVA917489 GEW917489 GOS917489 GYO917489 HIK917489 HSG917489 ICC917489 ILY917489 IVU917489 JFQ917489 JPM917489 JZI917489 KJE917489 KTA917489 LCW917489 LMS917489 LWO917489 MGK917489 MQG917489 NAC917489 NJY917489 NTU917489 ODQ917489 ONM917489 OXI917489 PHE917489 PRA917489 QAW917489 QKS917489 QUO917489 REK917489 ROG917489 RYC917489 SHY917489 SRU917489 TBQ917489 TLM917489 TVI917489 UFE917489 UPA917489 UYW917489 VIS917489 VSO917489 WCK917489 WMG917489 WWC917489 T983025 JQ983025 TM983025 ADI983025 ANE983025 AXA983025 BGW983025 BQS983025 CAO983025 CKK983025 CUG983025 DEC983025 DNY983025 DXU983025 EHQ983025 ERM983025 FBI983025 FLE983025 FVA983025 GEW983025 GOS983025 GYO983025 HIK983025 HSG983025 ICC983025 ILY983025 IVU983025 JFQ983025 JPM983025 JZI983025 KJE983025 KTA983025 LCW983025 LMS983025 LWO983025 MGK983025 MQG983025 NAC983025 NJY983025 NTU983025 ODQ983025 ONM983025 OXI983025 PHE983025 PRA983025 QAW983025 QKS983025 QUO983025 REK983025 ROG983025 RYC983025 SHY983025 SRU983025 TBQ983025 TLM983025 TVI983025 UFE983025 UPA983025 UYW983025 VIS983025 VSO983025 WCK983025 WMG983025 WWC983025 K65521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K131057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K196593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K262129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K327665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K393201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K458737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K524273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K589809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K655345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K720881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K786417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K851953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K917489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K983025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AA65519 JX65519 TT65519 ADP65519 ANL65519 AXH65519 BHD65519 BQZ65519 CAV65519 CKR65519 CUN65519 DEJ65519 DOF65519 DYB65519 EHX65519 ERT65519 FBP65519 FLL65519 FVH65519 GFD65519 GOZ65519 GYV65519 HIR65519 HSN65519 ICJ65519 IMF65519 IWB65519 JFX65519 JPT65519 JZP65519 KJL65519 KTH65519 LDD65519 LMZ65519 LWV65519 MGR65519 MQN65519 NAJ65519 NKF65519 NUB65519 ODX65519 ONT65519 OXP65519 PHL65519 PRH65519 QBD65519 QKZ65519 QUV65519 RER65519 RON65519 RYJ65519 SIF65519 SSB65519 TBX65519 TLT65519 TVP65519 UFL65519 UPH65519 UZD65519 VIZ65519 VSV65519 WCR65519 WMN65519 WWJ65519 AA131055 JX131055 TT131055 ADP131055 ANL131055 AXH131055 BHD131055 BQZ131055 CAV131055 CKR131055 CUN131055 DEJ131055 DOF131055 DYB131055 EHX131055 ERT131055 FBP131055 FLL131055 FVH131055 GFD131055 GOZ131055 GYV131055 HIR131055 HSN131055 ICJ131055 IMF131055 IWB131055 JFX131055 JPT131055 JZP131055 KJL131055 KTH131055 LDD131055 LMZ131055 LWV131055 MGR131055 MQN131055 NAJ131055 NKF131055 NUB131055 ODX131055 ONT131055 OXP131055 PHL131055 PRH131055 QBD131055 QKZ131055 QUV131055 RER131055 RON131055 RYJ131055 SIF131055 SSB131055 TBX131055 TLT131055 TVP131055 UFL131055 UPH131055 UZD131055 VIZ131055 VSV131055 WCR131055 WMN131055 WWJ131055 AA196591 JX196591 TT196591 ADP196591 ANL196591 AXH196591 BHD196591 BQZ196591 CAV196591 CKR196591 CUN196591 DEJ196591 DOF196591 DYB196591 EHX196591 ERT196591 FBP196591 FLL196591 FVH196591 GFD196591 GOZ196591 GYV196591 HIR196591 HSN196591 ICJ196591 IMF196591 IWB196591 JFX196591 JPT196591 JZP196591 KJL196591 KTH196591 LDD196591 LMZ196591 LWV196591 MGR196591 MQN196591 NAJ196591 NKF196591 NUB196591 ODX196591 ONT196591 OXP196591 PHL196591 PRH196591 QBD196591 QKZ196591 QUV196591 RER196591 RON196591 RYJ196591 SIF196591 SSB196591 TBX196591 TLT196591 TVP196591 UFL196591 UPH196591 UZD196591 VIZ196591 VSV196591 WCR196591 WMN196591 WWJ196591 AA262127 JX262127 TT262127 ADP262127 ANL262127 AXH262127 BHD262127 BQZ262127 CAV262127 CKR262127 CUN262127 DEJ262127 DOF262127 DYB262127 EHX262127 ERT262127 FBP262127 FLL262127 FVH262127 GFD262127 GOZ262127 GYV262127 HIR262127 HSN262127 ICJ262127 IMF262127 IWB262127 JFX262127 JPT262127 JZP262127 KJL262127 KTH262127 LDD262127 LMZ262127 LWV262127 MGR262127 MQN262127 NAJ262127 NKF262127 NUB262127 ODX262127 ONT262127 OXP262127 PHL262127 PRH262127 QBD262127 QKZ262127 QUV262127 RER262127 RON262127 RYJ262127 SIF262127 SSB262127 TBX262127 TLT262127 TVP262127 UFL262127 UPH262127 UZD262127 VIZ262127 VSV262127 WCR262127 WMN262127 WWJ262127 AA327663 JX327663 TT327663 ADP327663 ANL327663 AXH327663 BHD327663 BQZ327663 CAV327663 CKR327663 CUN327663 DEJ327663 DOF327663 DYB327663 EHX327663 ERT327663 FBP327663 FLL327663 FVH327663 GFD327663 GOZ327663 GYV327663 HIR327663 HSN327663 ICJ327663 IMF327663 IWB327663 JFX327663 JPT327663 JZP327663 KJL327663 KTH327663 LDD327663 LMZ327663 LWV327663 MGR327663 MQN327663 NAJ327663 NKF327663 NUB327663 ODX327663 ONT327663 OXP327663 PHL327663 PRH327663 QBD327663 QKZ327663 QUV327663 RER327663 RON327663 RYJ327663 SIF327663 SSB327663 TBX327663 TLT327663 TVP327663 UFL327663 UPH327663 UZD327663 VIZ327663 VSV327663 WCR327663 WMN327663 WWJ327663 AA393199 JX393199 TT393199 ADP393199 ANL393199 AXH393199 BHD393199 BQZ393199 CAV393199 CKR393199 CUN393199 DEJ393199 DOF393199 DYB393199 EHX393199 ERT393199 FBP393199 FLL393199 FVH393199 GFD393199 GOZ393199 GYV393199 HIR393199 HSN393199 ICJ393199 IMF393199 IWB393199 JFX393199 JPT393199 JZP393199 KJL393199 KTH393199 LDD393199 LMZ393199 LWV393199 MGR393199 MQN393199 NAJ393199 NKF393199 NUB393199 ODX393199 ONT393199 OXP393199 PHL393199 PRH393199 QBD393199 QKZ393199 QUV393199 RER393199 RON393199 RYJ393199 SIF393199 SSB393199 TBX393199 TLT393199 TVP393199 UFL393199 UPH393199 UZD393199 VIZ393199 VSV393199 WCR393199 WMN393199 WWJ393199 AA458735 JX458735 TT458735 ADP458735 ANL458735 AXH458735 BHD458735 BQZ458735 CAV458735 CKR458735 CUN458735 DEJ458735 DOF458735 DYB458735 EHX458735 ERT458735 FBP458735 FLL458735 FVH458735 GFD458735 GOZ458735 GYV458735 HIR458735 HSN458735 ICJ458735 IMF458735 IWB458735 JFX458735 JPT458735 JZP458735 KJL458735 KTH458735 LDD458735 LMZ458735 LWV458735 MGR458735 MQN458735 NAJ458735 NKF458735 NUB458735 ODX458735 ONT458735 OXP458735 PHL458735 PRH458735 QBD458735 QKZ458735 QUV458735 RER458735 RON458735 RYJ458735 SIF458735 SSB458735 TBX458735 TLT458735 TVP458735 UFL458735 UPH458735 UZD458735 VIZ458735 VSV458735 WCR458735 WMN458735 WWJ458735 AA524271 JX524271 TT524271 ADP524271 ANL524271 AXH524271 BHD524271 BQZ524271 CAV524271 CKR524271 CUN524271 DEJ524271 DOF524271 DYB524271 EHX524271 ERT524271 FBP524271 FLL524271 FVH524271 GFD524271 GOZ524271 GYV524271 HIR524271 HSN524271 ICJ524271 IMF524271 IWB524271 JFX524271 JPT524271 JZP524271 KJL524271 KTH524271 LDD524271 LMZ524271 LWV524271 MGR524271 MQN524271 NAJ524271 NKF524271 NUB524271 ODX524271 ONT524271 OXP524271 PHL524271 PRH524271 QBD524271 QKZ524271 QUV524271 RER524271 RON524271 RYJ524271 SIF524271 SSB524271 TBX524271 TLT524271 TVP524271 UFL524271 UPH524271 UZD524271 VIZ524271 VSV524271 WCR524271 WMN524271 WWJ524271 AA589807 JX589807 TT589807 ADP589807 ANL589807 AXH589807 BHD589807 BQZ589807 CAV589807 CKR589807 CUN589807 DEJ589807 DOF589807 DYB589807 EHX589807 ERT589807 FBP589807 FLL589807 FVH589807 GFD589807 GOZ589807 GYV589807 HIR589807 HSN589807 ICJ589807 IMF589807 IWB589807 JFX589807 JPT589807 JZP589807 KJL589807 KTH589807 LDD589807 LMZ589807 LWV589807 MGR589807 MQN589807 NAJ589807 NKF589807 NUB589807 ODX589807 ONT589807 OXP589807 PHL589807 PRH589807 QBD589807 QKZ589807 QUV589807 RER589807 RON589807 RYJ589807 SIF589807 SSB589807 TBX589807 TLT589807 TVP589807 UFL589807 UPH589807 UZD589807 VIZ589807 VSV589807 WCR589807 WMN589807 WWJ589807 AA655343 JX655343 TT655343 ADP655343 ANL655343 AXH655343 BHD655343 BQZ655343 CAV655343 CKR655343 CUN655343 DEJ655343 DOF655343 DYB655343 EHX655343 ERT655343 FBP655343 FLL655343 FVH655343 GFD655343 GOZ655343 GYV655343 HIR655343 HSN655343 ICJ655343 IMF655343 IWB655343 JFX655343 JPT655343 JZP655343 KJL655343 KTH655343 LDD655343 LMZ655343 LWV655343 MGR655343 MQN655343 NAJ655343 NKF655343 NUB655343 ODX655343 ONT655343 OXP655343 PHL655343 PRH655343 QBD655343 QKZ655343 QUV655343 RER655343 RON655343 RYJ655343 SIF655343 SSB655343 TBX655343 TLT655343 TVP655343 UFL655343 UPH655343 UZD655343 VIZ655343 VSV655343 WCR655343 WMN655343 WWJ655343 AA720879 JX720879 TT720879 ADP720879 ANL720879 AXH720879 BHD720879 BQZ720879 CAV720879 CKR720879 CUN720879 DEJ720879 DOF720879 DYB720879 EHX720879 ERT720879 FBP720879 FLL720879 FVH720879 GFD720879 GOZ720879 GYV720879 HIR720879 HSN720879 ICJ720879 IMF720879 IWB720879 JFX720879 JPT720879 JZP720879 KJL720879 KTH720879 LDD720879 LMZ720879 LWV720879 MGR720879 MQN720879 NAJ720879 NKF720879 NUB720879 ODX720879 ONT720879 OXP720879 PHL720879 PRH720879 QBD720879 QKZ720879 QUV720879 RER720879 RON720879 RYJ720879 SIF720879 SSB720879 TBX720879 TLT720879 TVP720879 UFL720879 UPH720879 UZD720879 VIZ720879 VSV720879 WCR720879 WMN720879 WWJ720879 AA786415 JX786415 TT786415 ADP786415 ANL786415 AXH786415 BHD786415 BQZ786415 CAV786415 CKR786415 CUN786415 DEJ786415 DOF786415 DYB786415 EHX786415 ERT786415 FBP786415 FLL786415 FVH786415 GFD786415 GOZ786415 GYV786415 HIR786415 HSN786415 ICJ786415 IMF786415 IWB786415 JFX786415 JPT786415 JZP786415 KJL786415 KTH786415 LDD786415 LMZ786415 LWV786415 MGR786415 MQN786415 NAJ786415 NKF786415 NUB786415 ODX786415 ONT786415 OXP786415 PHL786415 PRH786415 QBD786415 QKZ786415 QUV786415 RER786415 RON786415 RYJ786415 SIF786415 SSB786415 TBX786415 TLT786415 TVP786415 UFL786415 UPH786415 UZD786415 VIZ786415 VSV786415 WCR786415 WMN786415 WWJ786415 AA851951 JX851951 TT851951 ADP851951 ANL851951 AXH851951 BHD851951 BQZ851951 CAV851951 CKR851951 CUN851951 DEJ851951 DOF851951 DYB851951 EHX851951 ERT851951 FBP851951 FLL851951 FVH851951 GFD851951 GOZ851951 GYV851951 HIR851951 HSN851951 ICJ851951 IMF851951 IWB851951 JFX851951 JPT851951 JZP851951 KJL851951 KTH851951 LDD851951 LMZ851951 LWV851951 MGR851951 MQN851951 NAJ851951 NKF851951 NUB851951 ODX851951 ONT851951 OXP851951 PHL851951 PRH851951 QBD851951 QKZ851951 QUV851951 RER851951 RON851951 RYJ851951 SIF851951 SSB851951 TBX851951 TLT851951 TVP851951 UFL851951 UPH851951 UZD851951 VIZ851951 VSV851951 WCR851951 WMN851951 WWJ851951 AA917487 JX917487 TT917487 ADP917487 ANL917487 AXH917487 BHD917487 BQZ917487 CAV917487 CKR917487 CUN917487 DEJ917487 DOF917487 DYB917487 EHX917487 ERT917487 FBP917487 FLL917487 FVH917487 GFD917487 GOZ917487 GYV917487 HIR917487 HSN917487 ICJ917487 IMF917487 IWB917487 JFX917487 JPT917487 JZP917487 KJL917487 KTH917487 LDD917487 LMZ917487 LWV917487 MGR917487 MQN917487 NAJ917487 NKF917487 NUB917487 ODX917487 ONT917487 OXP917487 PHL917487 PRH917487 QBD917487 QKZ917487 QUV917487 RER917487 RON917487 RYJ917487 SIF917487 SSB917487 TBX917487 TLT917487 TVP917487 UFL917487 UPH917487 UZD917487 VIZ917487 VSV917487 WCR917487 WMN917487 WWJ917487 AA983023 JX983023 TT983023 ADP983023 ANL983023 AXH983023 BHD983023 BQZ983023 CAV983023 CKR983023 CUN983023 DEJ983023 DOF983023 DYB983023 EHX983023 ERT983023 FBP983023 FLL983023 FVH983023 GFD983023 GOZ983023 GYV983023 HIR983023 HSN983023 ICJ983023 IMF983023 IWB983023 JFX983023 JPT983023 JZP983023 KJL983023 KTH983023 LDD983023 LMZ983023 LWV983023 MGR983023 MQN983023 NAJ983023 NKF983023 NUB983023 ODX983023 ONT983023 OXP983023 PHL983023 PRH983023 QBD983023 QKZ983023 QUV983023 RER983023 RON983023 RYJ983023 SIF983023 SSB983023 TBX983023 TLT983023 TVP983023 UFL983023 UPH983023 UZD983023 VIZ983023 VSV983023 WCR983023 WMN983023 WWJ983023 U65519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U131055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U196591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U262127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U327663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U393199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U458735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U524271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U589807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U655343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U720879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U786415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U851951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U917487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U983023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N65519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N131055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N196591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N262127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N327663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N393199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N458735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N524271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N589807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N655343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N720879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N786415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N851951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N917487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N983023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I65519 JH65519 TD65519 ACZ65519 AMV65519 AWR65519 BGN65519 BQJ65519 CAF65519 CKB65519 CTX65519 DDT65519 DNP65519 DXL65519 EHH65519 ERD65519 FAZ65519 FKV65519 FUR65519 GEN65519 GOJ65519 GYF65519 HIB65519 HRX65519 IBT65519 ILP65519 IVL65519 JFH65519 JPD65519 JYZ65519 KIV65519 KSR65519 LCN65519 LMJ65519 LWF65519 MGB65519 MPX65519 MZT65519 NJP65519 NTL65519 ODH65519 OND65519 OWZ65519 PGV65519 PQR65519 QAN65519 QKJ65519 QUF65519 REB65519 RNX65519 RXT65519 SHP65519 SRL65519 TBH65519 TLD65519 TUZ65519 UEV65519 UOR65519 UYN65519 VIJ65519 VSF65519 WCB65519 WLX65519 WVT65519 I131055 JH131055 TD131055 ACZ131055 AMV131055 AWR131055 BGN131055 BQJ131055 CAF131055 CKB131055 CTX131055 DDT131055 DNP131055 DXL131055 EHH131055 ERD131055 FAZ131055 FKV131055 FUR131055 GEN131055 GOJ131055 GYF131055 HIB131055 HRX131055 IBT131055 ILP131055 IVL131055 JFH131055 JPD131055 JYZ131055 KIV131055 KSR131055 LCN131055 LMJ131055 LWF131055 MGB131055 MPX131055 MZT131055 NJP131055 NTL131055 ODH131055 OND131055 OWZ131055 PGV131055 PQR131055 QAN131055 QKJ131055 QUF131055 REB131055 RNX131055 RXT131055 SHP131055 SRL131055 TBH131055 TLD131055 TUZ131055 UEV131055 UOR131055 UYN131055 VIJ131055 VSF131055 WCB131055 WLX131055 WVT131055 I196591 JH196591 TD196591 ACZ196591 AMV196591 AWR196591 BGN196591 BQJ196591 CAF196591 CKB196591 CTX196591 DDT196591 DNP196591 DXL196591 EHH196591 ERD196591 FAZ196591 FKV196591 FUR196591 GEN196591 GOJ196591 GYF196591 HIB196591 HRX196591 IBT196591 ILP196591 IVL196591 JFH196591 JPD196591 JYZ196591 KIV196591 KSR196591 LCN196591 LMJ196591 LWF196591 MGB196591 MPX196591 MZT196591 NJP196591 NTL196591 ODH196591 OND196591 OWZ196591 PGV196591 PQR196591 QAN196591 QKJ196591 QUF196591 REB196591 RNX196591 RXT196591 SHP196591 SRL196591 TBH196591 TLD196591 TUZ196591 UEV196591 UOR196591 UYN196591 VIJ196591 VSF196591 WCB196591 WLX196591 WVT196591 I262127 JH262127 TD262127 ACZ262127 AMV262127 AWR262127 BGN262127 BQJ262127 CAF262127 CKB262127 CTX262127 DDT262127 DNP262127 DXL262127 EHH262127 ERD262127 FAZ262127 FKV262127 FUR262127 GEN262127 GOJ262127 GYF262127 HIB262127 HRX262127 IBT262127 ILP262127 IVL262127 JFH262127 JPD262127 JYZ262127 KIV262127 KSR262127 LCN262127 LMJ262127 LWF262127 MGB262127 MPX262127 MZT262127 NJP262127 NTL262127 ODH262127 OND262127 OWZ262127 PGV262127 PQR262127 QAN262127 QKJ262127 QUF262127 REB262127 RNX262127 RXT262127 SHP262127 SRL262127 TBH262127 TLD262127 TUZ262127 UEV262127 UOR262127 UYN262127 VIJ262127 VSF262127 WCB262127 WLX262127 WVT262127 I327663 JH327663 TD327663 ACZ327663 AMV327663 AWR327663 BGN327663 BQJ327663 CAF327663 CKB327663 CTX327663 DDT327663 DNP327663 DXL327663 EHH327663 ERD327663 FAZ327663 FKV327663 FUR327663 GEN327663 GOJ327663 GYF327663 HIB327663 HRX327663 IBT327663 ILP327663 IVL327663 JFH327663 JPD327663 JYZ327663 KIV327663 KSR327663 LCN327663 LMJ327663 LWF327663 MGB327663 MPX327663 MZT327663 NJP327663 NTL327663 ODH327663 OND327663 OWZ327663 PGV327663 PQR327663 QAN327663 QKJ327663 QUF327663 REB327663 RNX327663 RXT327663 SHP327663 SRL327663 TBH327663 TLD327663 TUZ327663 UEV327663 UOR327663 UYN327663 VIJ327663 VSF327663 WCB327663 WLX327663 WVT327663 I393199 JH393199 TD393199 ACZ393199 AMV393199 AWR393199 BGN393199 BQJ393199 CAF393199 CKB393199 CTX393199 DDT393199 DNP393199 DXL393199 EHH393199 ERD393199 FAZ393199 FKV393199 FUR393199 GEN393199 GOJ393199 GYF393199 HIB393199 HRX393199 IBT393199 ILP393199 IVL393199 JFH393199 JPD393199 JYZ393199 KIV393199 KSR393199 LCN393199 LMJ393199 LWF393199 MGB393199 MPX393199 MZT393199 NJP393199 NTL393199 ODH393199 OND393199 OWZ393199 PGV393199 PQR393199 QAN393199 QKJ393199 QUF393199 REB393199 RNX393199 RXT393199 SHP393199 SRL393199 TBH393199 TLD393199 TUZ393199 UEV393199 UOR393199 UYN393199 VIJ393199 VSF393199 WCB393199 WLX393199 WVT393199 I458735 JH458735 TD458735 ACZ458735 AMV458735 AWR458735 BGN458735 BQJ458735 CAF458735 CKB458735 CTX458735 DDT458735 DNP458735 DXL458735 EHH458735 ERD458735 FAZ458735 FKV458735 FUR458735 GEN458735 GOJ458735 GYF458735 HIB458735 HRX458735 IBT458735 ILP458735 IVL458735 JFH458735 JPD458735 JYZ458735 KIV458735 KSR458735 LCN458735 LMJ458735 LWF458735 MGB458735 MPX458735 MZT458735 NJP458735 NTL458735 ODH458735 OND458735 OWZ458735 PGV458735 PQR458735 QAN458735 QKJ458735 QUF458735 REB458735 RNX458735 RXT458735 SHP458735 SRL458735 TBH458735 TLD458735 TUZ458735 UEV458735 UOR458735 UYN458735 VIJ458735 VSF458735 WCB458735 WLX458735 WVT458735 I524271 JH524271 TD524271 ACZ524271 AMV524271 AWR524271 BGN524271 BQJ524271 CAF524271 CKB524271 CTX524271 DDT524271 DNP524271 DXL524271 EHH524271 ERD524271 FAZ524271 FKV524271 FUR524271 GEN524271 GOJ524271 GYF524271 HIB524271 HRX524271 IBT524271 ILP524271 IVL524271 JFH524271 JPD524271 JYZ524271 KIV524271 KSR524271 LCN524271 LMJ524271 LWF524271 MGB524271 MPX524271 MZT524271 NJP524271 NTL524271 ODH524271 OND524271 OWZ524271 PGV524271 PQR524271 QAN524271 QKJ524271 QUF524271 REB524271 RNX524271 RXT524271 SHP524271 SRL524271 TBH524271 TLD524271 TUZ524271 UEV524271 UOR524271 UYN524271 VIJ524271 VSF524271 WCB524271 WLX524271 WVT524271 I589807 JH589807 TD589807 ACZ589807 AMV589807 AWR589807 BGN589807 BQJ589807 CAF589807 CKB589807 CTX589807 DDT589807 DNP589807 DXL589807 EHH589807 ERD589807 FAZ589807 FKV589807 FUR589807 GEN589807 GOJ589807 GYF589807 HIB589807 HRX589807 IBT589807 ILP589807 IVL589807 JFH589807 JPD589807 JYZ589807 KIV589807 KSR589807 LCN589807 LMJ589807 LWF589807 MGB589807 MPX589807 MZT589807 NJP589807 NTL589807 ODH589807 OND589807 OWZ589807 PGV589807 PQR589807 QAN589807 QKJ589807 QUF589807 REB589807 RNX589807 RXT589807 SHP589807 SRL589807 TBH589807 TLD589807 TUZ589807 UEV589807 UOR589807 UYN589807 VIJ589807 VSF589807 WCB589807 WLX589807 WVT589807 I655343 JH655343 TD655343 ACZ655343 AMV655343 AWR655343 BGN655343 BQJ655343 CAF655343 CKB655343 CTX655343 DDT655343 DNP655343 DXL655343 EHH655343 ERD655343 FAZ655343 FKV655343 FUR655343 GEN655343 GOJ655343 GYF655343 HIB655343 HRX655343 IBT655343 ILP655343 IVL655343 JFH655343 JPD655343 JYZ655343 KIV655343 KSR655343 LCN655343 LMJ655343 LWF655343 MGB655343 MPX655343 MZT655343 NJP655343 NTL655343 ODH655343 OND655343 OWZ655343 PGV655343 PQR655343 QAN655343 QKJ655343 QUF655343 REB655343 RNX655343 RXT655343 SHP655343 SRL655343 TBH655343 TLD655343 TUZ655343 UEV655343 UOR655343 UYN655343 VIJ655343 VSF655343 WCB655343 WLX655343 WVT655343 I720879 JH720879 TD720879 ACZ720879 AMV720879 AWR720879 BGN720879 BQJ720879 CAF720879 CKB720879 CTX720879 DDT720879 DNP720879 DXL720879 EHH720879 ERD720879 FAZ720879 FKV720879 FUR720879 GEN720879 GOJ720879 GYF720879 HIB720879 HRX720879 IBT720879 ILP720879 IVL720879 JFH720879 JPD720879 JYZ720879 KIV720879 KSR720879 LCN720879 LMJ720879 LWF720879 MGB720879 MPX720879 MZT720879 NJP720879 NTL720879 ODH720879 OND720879 OWZ720879 PGV720879 PQR720879 QAN720879 QKJ720879 QUF720879 REB720879 RNX720879 RXT720879 SHP720879 SRL720879 TBH720879 TLD720879 TUZ720879 UEV720879 UOR720879 UYN720879 VIJ720879 VSF720879 WCB720879 WLX720879 WVT720879 I786415 JH786415 TD786415 ACZ786415 AMV786415 AWR786415 BGN786415 BQJ786415 CAF786415 CKB786415 CTX786415 DDT786415 DNP786415 DXL786415 EHH786415 ERD786415 FAZ786415 FKV786415 FUR786415 GEN786415 GOJ786415 GYF786415 HIB786415 HRX786415 IBT786415 ILP786415 IVL786415 JFH786415 JPD786415 JYZ786415 KIV786415 KSR786415 LCN786415 LMJ786415 LWF786415 MGB786415 MPX786415 MZT786415 NJP786415 NTL786415 ODH786415 OND786415 OWZ786415 PGV786415 PQR786415 QAN786415 QKJ786415 QUF786415 REB786415 RNX786415 RXT786415 SHP786415 SRL786415 TBH786415 TLD786415 TUZ786415 UEV786415 UOR786415 UYN786415 VIJ786415 VSF786415 WCB786415 WLX786415 WVT786415 I851951 JH851951 TD851951 ACZ851951 AMV851951 AWR851951 BGN851951 BQJ851951 CAF851951 CKB851951 CTX851951 DDT851951 DNP851951 DXL851951 EHH851951 ERD851951 FAZ851951 FKV851951 FUR851951 GEN851951 GOJ851951 GYF851951 HIB851951 HRX851951 IBT851951 ILP851951 IVL851951 JFH851951 JPD851951 JYZ851951 KIV851951 KSR851951 LCN851951 LMJ851951 LWF851951 MGB851951 MPX851951 MZT851951 NJP851951 NTL851951 ODH851951 OND851951 OWZ851951 PGV851951 PQR851951 QAN851951 QKJ851951 QUF851951 REB851951 RNX851951 RXT851951 SHP851951 SRL851951 TBH851951 TLD851951 TUZ851951 UEV851951 UOR851951 UYN851951 VIJ851951 VSF851951 WCB851951 WLX851951 WVT851951 I917487 JH917487 TD917487 ACZ917487 AMV917487 AWR917487 BGN917487 BQJ917487 CAF917487 CKB917487 CTX917487 DDT917487 DNP917487 DXL917487 EHH917487 ERD917487 FAZ917487 FKV917487 FUR917487 GEN917487 GOJ917487 GYF917487 HIB917487 HRX917487 IBT917487 ILP917487 IVL917487 JFH917487 JPD917487 JYZ917487 KIV917487 KSR917487 LCN917487 LMJ917487 LWF917487 MGB917487 MPX917487 MZT917487 NJP917487 NTL917487 ODH917487 OND917487 OWZ917487 PGV917487 PQR917487 QAN917487 QKJ917487 QUF917487 REB917487 RNX917487 RXT917487 SHP917487 SRL917487 TBH917487 TLD917487 TUZ917487 UEV917487 UOR917487 UYN917487 VIJ917487 VSF917487 WCB917487 WLX917487 WVT917487 I983023 JH983023 TD983023 ACZ983023 AMV983023 AWR983023 BGN983023 BQJ983023 CAF983023 CKB983023 CTX983023 DDT983023 DNP983023 DXL983023 EHH983023 ERD983023 FAZ983023 FKV983023 FUR983023 GEN983023 GOJ983023 GYF983023 HIB983023 HRX983023 IBT983023 ILP983023 IVL983023 JFH983023 JPD983023 JYZ983023 KIV983023 KSR983023 LCN983023 LMJ983023 LWF983023 MGB983023 MPX983023 MZT983023 NJP983023 NTL983023 ODH983023 OND983023 OWZ983023 PGV983023 PQR983023 QAN983023 QKJ983023 QUF983023 REB983023 RNX983023 RXT983023 SHP983023 SRL983023 TBH983023 TLD983023 TUZ983023 UEV983023 UOR983023 UYN983023 VIJ983023 VSF983023 WCB983023 WLX983023 WVT983023 D65521 JC65521 SY65521 ACU65521 AMQ65521 AWM65521 BGI65521 BQE65521 CAA65521 CJW65521 CTS65521 DDO65521 DNK65521 DXG65521 EHC65521 EQY65521 FAU65521 FKQ65521 FUM65521 GEI65521 GOE65521 GYA65521 HHW65521 HRS65521 IBO65521 ILK65521 IVG65521 JFC65521 JOY65521 JYU65521 KIQ65521 KSM65521 LCI65521 LME65521 LWA65521 MFW65521 MPS65521 MZO65521 NJK65521 NTG65521 ODC65521 OMY65521 OWU65521 PGQ65521 PQM65521 QAI65521 QKE65521 QUA65521 RDW65521 RNS65521 RXO65521 SHK65521 SRG65521 TBC65521 TKY65521 TUU65521 UEQ65521 UOM65521 UYI65521 VIE65521 VSA65521 WBW65521 WLS65521 WVO65521 D131057 JC131057 SY131057 ACU131057 AMQ131057 AWM131057 BGI131057 BQE131057 CAA131057 CJW131057 CTS131057 DDO131057 DNK131057 DXG131057 EHC131057 EQY131057 FAU131057 FKQ131057 FUM131057 GEI131057 GOE131057 GYA131057 HHW131057 HRS131057 IBO131057 ILK131057 IVG131057 JFC131057 JOY131057 JYU131057 KIQ131057 KSM131057 LCI131057 LME131057 LWA131057 MFW131057 MPS131057 MZO131057 NJK131057 NTG131057 ODC131057 OMY131057 OWU131057 PGQ131057 PQM131057 QAI131057 QKE131057 QUA131057 RDW131057 RNS131057 RXO131057 SHK131057 SRG131057 TBC131057 TKY131057 TUU131057 UEQ131057 UOM131057 UYI131057 VIE131057 VSA131057 WBW131057 WLS131057 WVO131057 D196593 JC196593 SY196593 ACU196593 AMQ196593 AWM196593 BGI196593 BQE196593 CAA196593 CJW196593 CTS196593 DDO196593 DNK196593 DXG196593 EHC196593 EQY196593 FAU196593 FKQ196593 FUM196593 GEI196593 GOE196593 GYA196593 HHW196593 HRS196593 IBO196593 ILK196593 IVG196593 JFC196593 JOY196593 JYU196593 KIQ196593 KSM196593 LCI196593 LME196593 LWA196593 MFW196593 MPS196593 MZO196593 NJK196593 NTG196593 ODC196593 OMY196593 OWU196593 PGQ196593 PQM196593 QAI196593 QKE196593 QUA196593 RDW196593 RNS196593 RXO196593 SHK196593 SRG196593 TBC196593 TKY196593 TUU196593 UEQ196593 UOM196593 UYI196593 VIE196593 VSA196593 WBW196593 WLS196593 WVO196593 D262129 JC262129 SY262129 ACU262129 AMQ262129 AWM262129 BGI262129 BQE262129 CAA262129 CJW262129 CTS262129 DDO262129 DNK262129 DXG262129 EHC262129 EQY262129 FAU262129 FKQ262129 FUM262129 GEI262129 GOE262129 GYA262129 HHW262129 HRS262129 IBO262129 ILK262129 IVG262129 JFC262129 JOY262129 JYU262129 KIQ262129 KSM262129 LCI262129 LME262129 LWA262129 MFW262129 MPS262129 MZO262129 NJK262129 NTG262129 ODC262129 OMY262129 OWU262129 PGQ262129 PQM262129 QAI262129 QKE262129 QUA262129 RDW262129 RNS262129 RXO262129 SHK262129 SRG262129 TBC262129 TKY262129 TUU262129 UEQ262129 UOM262129 UYI262129 VIE262129 VSA262129 WBW262129 WLS262129 WVO262129 D327665 JC327665 SY327665 ACU327665 AMQ327665 AWM327665 BGI327665 BQE327665 CAA327665 CJW327665 CTS327665 DDO327665 DNK327665 DXG327665 EHC327665 EQY327665 FAU327665 FKQ327665 FUM327665 GEI327665 GOE327665 GYA327665 HHW327665 HRS327665 IBO327665 ILK327665 IVG327665 JFC327665 JOY327665 JYU327665 KIQ327665 KSM327665 LCI327665 LME327665 LWA327665 MFW327665 MPS327665 MZO327665 NJK327665 NTG327665 ODC327665 OMY327665 OWU327665 PGQ327665 PQM327665 QAI327665 QKE327665 QUA327665 RDW327665 RNS327665 RXO327665 SHK327665 SRG327665 TBC327665 TKY327665 TUU327665 UEQ327665 UOM327665 UYI327665 VIE327665 VSA327665 WBW327665 WLS327665 WVO327665 D393201 JC393201 SY393201 ACU393201 AMQ393201 AWM393201 BGI393201 BQE393201 CAA393201 CJW393201 CTS393201 DDO393201 DNK393201 DXG393201 EHC393201 EQY393201 FAU393201 FKQ393201 FUM393201 GEI393201 GOE393201 GYA393201 HHW393201 HRS393201 IBO393201 ILK393201 IVG393201 JFC393201 JOY393201 JYU393201 KIQ393201 KSM393201 LCI393201 LME393201 LWA393201 MFW393201 MPS393201 MZO393201 NJK393201 NTG393201 ODC393201 OMY393201 OWU393201 PGQ393201 PQM393201 QAI393201 QKE393201 QUA393201 RDW393201 RNS393201 RXO393201 SHK393201 SRG393201 TBC393201 TKY393201 TUU393201 UEQ393201 UOM393201 UYI393201 VIE393201 VSA393201 WBW393201 WLS393201 WVO393201 D458737 JC458737 SY458737 ACU458737 AMQ458737 AWM458737 BGI458737 BQE458737 CAA458737 CJW458737 CTS458737 DDO458737 DNK458737 DXG458737 EHC458737 EQY458737 FAU458737 FKQ458737 FUM458737 GEI458737 GOE458737 GYA458737 HHW458737 HRS458737 IBO458737 ILK458737 IVG458737 JFC458737 JOY458737 JYU458737 KIQ458737 KSM458737 LCI458737 LME458737 LWA458737 MFW458737 MPS458737 MZO458737 NJK458737 NTG458737 ODC458737 OMY458737 OWU458737 PGQ458737 PQM458737 QAI458737 QKE458737 QUA458737 RDW458737 RNS458737 RXO458737 SHK458737 SRG458737 TBC458737 TKY458737 TUU458737 UEQ458737 UOM458737 UYI458737 VIE458737 VSA458737 WBW458737 WLS458737 WVO458737 D524273 JC524273 SY524273 ACU524273 AMQ524273 AWM524273 BGI524273 BQE524273 CAA524273 CJW524273 CTS524273 DDO524273 DNK524273 DXG524273 EHC524273 EQY524273 FAU524273 FKQ524273 FUM524273 GEI524273 GOE524273 GYA524273 HHW524273 HRS524273 IBO524273 ILK524273 IVG524273 JFC524273 JOY524273 JYU524273 KIQ524273 KSM524273 LCI524273 LME524273 LWA524273 MFW524273 MPS524273 MZO524273 NJK524273 NTG524273 ODC524273 OMY524273 OWU524273 PGQ524273 PQM524273 QAI524273 QKE524273 QUA524273 RDW524273 RNS524273 RXO524273 SHK524273 SRG524273 TBC524273 TKY524273 TUU524273 UEQ524273 UOM524273 UYI524273 VIE524273 VSA524273 WBW524273 WLS524273 WVO524273 D589809 JC589809 SY589809 ACU589809 AMQ589809 AWM589809 BGI589809 BQE589809 CAA589809 CJW589809 CTS589809 DDO589809 DNK589809 DXG589809 EHC589809 EQY589809 FAU589809 FKQ589809 FUM589809 GEI589809 GOE589809 GYA589809 HHW589809 HRS589809 IBO589809 ILK589809 IVG589809 JFC589809 JOY589809 JYU589809 KIQ589809 KSM589809 LCI589809 LME589809 LWA589809 MFW589809 MPS589809 MZO589809 NJK589809 NTG589809 ODC589809 OMY589809 OWU589809 PGQ589809 PQM589809 QAI589809 QKE589809 QUA589809 RDW589809 RNS589809 RXO589809 SHK589809 SRG589809 TBC589809 TKY589809 TUU589809 UEQ589809 UOM589809 UYI589809 VIE589809 VSA589809 WBW589809 WLS589809 WVO589809 D655345 JC655345 SY655345 ACU655345 AMQ655345 AWM655345 BGI655345 BQE655345 CAA655345 CJW655345 CTS655345 DDO655345 DNK655345 DXG655345 EHC655345 EQY655345 FAU655345 FKQ655345 FUM655345 GEI655345 GOE655345 GYA655345 HHW655345 HRS655345 IBO655345 ILK655345 IVG655345 JFC655345 JOY655345 JYU655345 KIQ655345 KSM655345 LCI655345 LME655345 LWA655345 MFW655345 MPS655345 MZO655345 NJK655345 NTG655345 ODC655345 OMY655345 OWU655345 PGQ655345 PQM655345 QAI655345 QKE655345 QUA655345 RDW655345 RNS655345 RXO655345 SHK655345 SRG655345 TBC655345 TKY655345 TUU655345 UEQ655345 UOM655345 UYI655345 VIE655345 VSA655345 WBW655345 WLS655345 WVO655345 D720881 JC720881 SY720881 ACU720881 AMQ720881 AWM720881 BGI720881 BQE720881 CAA720881 CJW720881 CTS720881 DDO720881 DNK720881 DXG720881 EHC720881 EQY720881 FAU720881 FKQ720881 FUM720881 GEI720881 GOE720881 GYA720881 HHW720881 HRS720881 IBO720881 ILK720881 IVG720881 JFC720881 JOY720881 JYU720881 KIQ720881 KSM720881 LCI720881 LME720881 LWA720881 MFW720881 MPS720881 MZO720881 NJK720881 NTG720881 ODC720881 OMY720881 OWU720881 PGQ720881 PQM720881 QAI720881 QKE720881 QUA720881 RDW720881 RNS720881 RXO720881 SHK720881 SRG720881 TBC720881 TKY720881 TUU720881 UEQ720881 UOM720881 UYI720881 VIE720881 VSA720881 WBW720881 WLS720881 WVO720881 D786417 JC786417 SY786417 ACU786417 AMQ786417 AWM786417 BGI786417 BQE786417 CAA786417 CJW786417 CTS786417 DDO786417 DNK786417 DXG786417 EHC786417 EQY786417 FAU786417 FKQ786417 FUM786417 GEI786417 GOE786417 GYA786417 HHW786417 HRS786417 IBO786417 ILK786417 IVG786417 JFC786417 JOY786417 JYU786417 KIQ786417 KSM786417 LCI786417 LME786417 LWA786417 MFW786417 MPS786417 MZO786417 NJK786417 NTG786417 ODC786417 OMY786417 OWU786417 PGQ786417 PQM786417 QAI786417 QKE786417 QUA786417 RDW786417 RNS786417 RXO786417 SHK786417 SRG786417 TBC786417 TKY786417 TUU786417 UEQ786417 UOM786417 UYI786417 VIE786417 VSA786417 WBW786417 WLS786417 WVO786417 D851953 JC851953 SY851953 ACU851953 AMQ851953 AWM851953 BGI851953 BQE851953 CAA851953 CJW851953 CTS851953 DDO851953 DNK851953 DXG851953 EHC851953 EQY851953 FAU851953 FKQ851953 FUM851953 GEI851953 GOE851953 GYA851953 HHW851953 HRS851953 IBO851953 ILK851953 IVG851953 JFC851953 JOY851953 JYU851953 KIQ851953 KSM851953 LCI851953 LME851953 LWA851953 MFW851953 MPS851953 MZO851953 NJK851953 NTG851953 ODC851953 OMY851953 OWU851953 PGQ851953 PQM851953 QAI851953 QKE851953 QUA851953 RDW851953 RNS851953 RXO851953 SHK851953 SRG851953 TBC851953 TKY851953 TUU851953 UEQ851953 UOM851953 UYI851953 VIE851953 VSA851953 WBW851953 WLS851953 WVO851953 D917489 JC917489 SY917489 ACU917489 AMQ917489 AWM917489 BGI917489 BQE917489 CAA917489 CJW917489 CTS917489 DDO917489 DNK917489 DXG917489 EHC917489 EQY917489 FAU917489 FKQ917489 FUM917489 GEI917489 GOE917489 GYA917489 HHW917489 HRS917489 IBO917489 ILK917489 IVG917489 JFC917489 JOY917489 JYU917489 KIQ917489 KSM917489 LCI917489 LME917489 LWA917489 MFW917489 MPS917489 MZO917489 NJK917489 NTG917489 ODC917489 OMY917489 OWU917489 PGQ917489 PQM917489 QAI917489 QKE917489 QUA917489 RDW917489 RNS917489 RXO917489 SHK917489 SRG917489 TBC917489 TKY917489 TUU917489 UEQ917489 UOM917489 UYI917489 VIE917489 VSA917489 WBW917489 WLS917489 WVO917489 D983025 JC983025 SY983025 ACU983025 AMQ983025 AWM983025 BGI983025 BQE983025 CAA983025 CJW983025 CTS983025 DDO983025 DNK983025 DXG983025 EHC983025 EQY983025 FAU983025 FKQ983025 FUM983025 GEI983025 GOE983025 GYA983025 HHW983025 HRS983025 IBO983025 ILK983025 IVG983025 JFC983025 JOY983025 JYU983025 KIQ983025 KSM983025 LCI983025 LME983025 LWA983025 MFW983025 MPS983025 MZO983025 NJK983025 NTG983025 ODC983025 OMY983025 OWU983025 PGQ983025 PQM983025 QAI983025 QKE983025 QUA983025 RDW983025 RNS983025 RXO983025 SHK983025 SRG983025 TBC983025 TKY983025 TUU983025 UEQ983025 UOM983025 UYI983025 VIE983025 VSA983025 WBW983025 WLS983025 WVO983025 X65559 JU65559 TQ65559 ADM65559 ANI65559 AXE65559 BHA65559 BQW65559 CAS65559 CKO65559 CUK65559 DEG65559 DOC65559 DXY65559 EHU65559 ERQ65559 FBM65559 FLI65559 FVE65559 GFA65559 GOW65559 GYS65559 HIO65559 HSK65559 ICG65559 IMC65559 IVY65559 JFU65559 JPQ65559 JZM65559 KJI65559 KTE65559 LDA65559 LMW65559 LWS65559 MGO65559 MQK65559 NAG65559 NKC65559 NTY65559 ODU65559 ONQ65559 OXM65559 PHI65559 PRE65559 QBA65559 QKW65559 QUS65559 REO65559 ROK65559 RYG65559 SIC65559 SRY65559 TBU65559 TLQ65559 TVM65559 UFI65559 UPE65559 UZA65559 VIW65559 VSS65559 WCO65559 WMK65559 WWG65559 X131095 JU131095 TQ131095 ADM131095 ANI131095 AXE131095 BHA131095 BQW131095 CAS131095 CKO131095 CUK131095 DEG131095 DOC131095 DXY131095 EHU131095 ERQ131095 FBM131095 FLI131095 FVE131095 GFA131095 GOW131095 GYS131095 HIO131095 HSK131095 ICG131095 IMC131095 IVY131095 JFU131095 JPQ131095 JZM131095 KJI131095 KTE131095 LDA131095 LMW131095 LWS131095 MGO131095 MQK131095 NAG131095 NKC131095 NTY131095 ODU131095 ONQ131095 OXM131095 PHI131095 PRE131095 QBA131095 QKW131095 QUS131095 REO131095 ROK131095 RYG131095 SIC131095 SRY131095 TBU131095 TLQ131095 TVM131095 UFI131095 UPE131095 UZA131095 VIW131095 VSS131095 WCO131095 WMK131095 WWG131095 X196631 JU196631 TQ196631 ADM196631 ANI196631 AXE196631 BHA196631 BQW196631 CAS196631 CKO196631 CUK196631 DEG196631 DOC196631 DXY196631 EHU196631 ERQ196631 FBM196631 FLI196631 FVE196631 GFA196631 GOW196631 GYS196631 HIO196631 HSK196631 ICG196631 IMC196631 IVY196631 JFU196631 JPQ196631 JZM196631 KJI196631 KTE196631 LDA196631 LMW196631 LWS196631 MGO196631 MQK196631 NAG196631 NKC196631 NTY196631 ODU196631 ONQ196631 OXM196631 PHI196631 PRE196631 QBA196631 QKW196631 QUS196631 REO196631 ROK196631 RYG196631 SIC196631 SRY196631 TBU196631 TLQ196631 TVM196631 UFI196631 UPE196631 UZA196631 VIW196631 VSS196631 WCO196631 WMK196631 WWG196631 X262167 JU262167 TQ262167 ADM262167 ANI262167 AXE262167 BHA262167 BQW262167 CAS262167 CKO262167 CUK262167 DEG262167 DOC262167 DXY262167 EHU262167 ERQ262167 FBM262167 FLI262167 FVE262167 GFA262167 GOW262167 GYS262167 HIO262167 HSK262167 ICG262167 IMC262167 IVY262167 JFU262167 JPQ262167 JZM262167 KJI262167 KTE262167 LDA262167 LMW262167 LWS262167 MGO262167 MQK262167 NAG262167 NKC262167 NTY262167 ODU262167 ONQ262167 OXM262167 PHI262167 PRE262167 QBA262167 QKW262167 QUS262167 REO262167 ROK262167 RYG262167 SIC262167 SRY262167 TBU262167 TLQ262167 TVM262167 UFI262167 UPE262167 UZA262167 VIW262167 VSS262167 WCO262167 WMK262167 WWG262167 X327703 JU327703 TQ327703 ADM327703 ANI327703 AXE327703 BHA327703 BQW327703 CAS327703 CKO327703 CUK327703 DEG327703 DOC327703 DXY327703 EHU327703 ERQ327703 FBM327703 FLI327703 FVE327703 GFA327703 GOW327703 GYS327703 HIO327703 HSK327703 ICG327703 IMC327703 IVY327703 JFU327703 JPQ327703 JZM327703 KJI327703 KTE327703 LDA327703 LMW327703 LWS327703 MGO327703 MQK327703 NAG327703 NKC327703 NTY327703 ODU327703 ONQ327703 OXM327703 PHI327703 PRE327703 QBA327703 QKW327703 QUS327703 REO327703 ROK327703 RYG327703 SIC327703 SRY327703 TBU327703 TLQ327703 TVM327703 UFI327703 UPE327703 UZA327703 VIW327703 VSS327703 WCO327703 WMK327703 WWG327703 X393239 JU393239 TQ393239 ADM393239 ANI393239 AXE393239 BHA393239 BQW393239 CAS393239 CKO393239 CUK393239 DEG393239 DOC393239 DXY393239 EHU393239 ERQ393239 FBM393239 FLI393239 FVE393239 GFA393239 GOW393239 GYS393239 HIO393239 HSK393239 ICG393239 IMC393239 IVY393239 JFU393239 JPQ393239 JZM393239 KJI393239 KTE393239 LDA393239 LMW393239 LWS393239 MGO393239 MQK393239 NAG393239 NKC393239 NTY393239 ODU393239 ONQ393239 OXM393239 PHI393239 PRE393239 QBA393239 QKW393239 QUS393239 REO393239 ROK393239 RYG393239 SIC393239 SRY393239 TBU393239 TLQ393239 TVM393239 UFI393239 UPE393239 UZA393239 VIW393239 VSS393239 WCO393239 WMK393239 WWG393239 X458775 JU458775 TQ458775 ADM458775 ANI458775 AXE458775 BHA458775 BQW458775 CAS458775 CKO458775 CUK458775 DEG458775 DOC458775 DXY458775 EHU458775 ERQ458775 FBM458775 FLI458775 FVE458775 GFA458775 GOW458775 GYS458775 HIO458775 HSK458775 ICG458775 IMC458775 IVY458775 JFU458775 JPQ458775 JZM458775 KJI458775 KTE458775 LDA458775 LMW458775 LWS458775 MGO458775 MQK458775 NAG458775 NKC458775 NTY458775 ODU458775 ONQ458775 OXM458775 PHI458775 PRE458775 QBA458775 QKW458775 QUS458775 REO458775 ROK458775 RYG458775 SIC458775 SRY458775 TBU458775 TLQ458775 TVM458775 UFI458775 UPE458775 UZA458775 VIW458775 VSS458775 WCO458775 WMK458775 WWG458775 X524311 JU524311 TQ524311 ADM524311 ANI524311 AXE524311 BHA524311 BQW524311 CAS524311 CKO524311 CUK524311 DEG524311 DOC524311 DXY524311 EHU524311 ERQ524311 FBM524311 FLI524311 FVE524311 GFA524311 GOW524311 GYS524311 HIO524311 HSK524311 ICG524311 IMC524311 IVY524311 JFU524311 JPQ524311 JZM524311 KJI524311 KTE524311 LDA524311 LMW524311 LWS524311 MGO524311 MQK524311 NAG524311 NKC524311 NTY524311 ODU524311 ONQ524311 OXM524311 PHI524311 PRE524311 QBA524311 QKW524311 QUS524311 REO524311 ROK524311 RYG524311 SIC524311 SRY524311 TBU524311 TLQ524311 TVM524311 UFI524311 UPE524311 UZA524311 VIW524311 VSS524311 WCO524311 WMK524311 WWG524311 X589847 JU589847 TQ589847 ADM589847 ANI589847 AXE589847 BHA589847 BQW589847 CAS589847 CKO589847 CUK589847 DEG589847 DOC589847 DXY589847 EHU589847 ERQ589847 FBM589847 FLI589847 FVE589847 GFA589847 GOW589847 GYS589847 HIO589847 HSK589847 ICG589847 IMC589847 IVY589847 JFU589847 JPQ589847 JZM589847 KJI589847 KTE589847 LDA589847 LMW589847 LWS589847 MGO589847 MQK589847 NAG589847 NKC589847 NTY589847 ODU589847 ONQ589847 OXM589847 PHI589847 PRE589847 QBA589847 QKW589847 QUS589847 REO589847 ROK589847 RYG589847 SIC589847 SRY589847 TBU589847 TLQ589847 TVM589847 UFI589847 UPE589847 UZA589847 VIW589847 VSS589847 WCO589847 WMK589847 WWG589847 X655383 JU655383 TQ655383 ADM655383 ANI655383 AXE655383 BHA655383 BQW655383 CAS655383 CKO655383 CUK655383 DEG655383 DOC655383 DXY655383 EHU655383 ERQ655383 FBM655383 FLI655383 FVE655383 GFA655383 GOW655383 GYS655383 HIO655383 HSK655383 ICG655383 IMC655383 IVY655383 JFU655383 JPQ655383 JZM655383 KJI655383 KTE655383 LDA655383 LMW655383 LWS655383 MGO655383 MQK655383 NAG655383 NKC655383 NTY655383 ODU655383 ONQ655383 OXM655383 PHI655383 PRE655383 QBA655383 QKW655383 QUS655383 REO655383 ROK655383 RYG655383 SIC655383 SRY655383 TBU655383 TLQ655383 TVM655383 UFI655383 UPE655383 UZA655383 VIW655383 VSS655383 WCO655383 WMK655383 WWG655383 X720919 JU720919 TQ720919 ADM720919 ANI720919 AXE720919 BHA720919 BQW720919 CAS720919 CKO720919 CUK720919 DEG720919 DOC720919 DXY720919 EHU720919 ERQ720919 FBM720919 FLI720919 FVE720919 GFA720919 GOW720919 GYS720919 HIO720919 HSK720919 ICG720919 IMC720919 IVY720919 JFU720919 JPQ720919 JZM720919 KJI720919 KTE720919 LDA720919 LMW720919 LWS720919 MGO720919 MQK720919 NAG720919 NKC720919 NTY720919 ODU720919 ONQ720919 OXM720919 PHI720919 PRE720919 QBA720919 QKW720919 QUS720919 REO720919 ROK720919 RYG720919 SIC720919 SRY720919 TBU720919 TLQ720919 TVM720919 UFI720919 UPE720919 UZA720919 VIW720919 VSS720919 WCO720919 WMK720919 WWG720919 X786455 JU786455 TQ786455 ADM786455 ANI786455 AXE786455 BHA786455 BQW786455 CAS786455 CKO786455 CUK786455 DEG786455 DOC786455 DXY786455 EHU786455 ERQ786455 FBM786455 FLI786455 FVE786455 GFA786455 GOW786455 GYS786455 HIO786455 HSK786455 ICG786455 IMC786455 IVY786455 JFU786455 JPQ786455 JZM786455 KJI786455 KTE786455 LDA786455 LMW786455 LWS786455 MGO786455 MQK786455 NAG786455 NKC786455 NTY786455 ODU786455 ONQ786455 OXM786455 PHI786455 PRE786455 QBA786455 QKW786455 QUS786455 REO786455 ROK786455 RYG786455 SIC786455 SRY786455 TBU786455 TLQ786455 TVM786455 UFI786455 UPE786455 UZA786455 VIW786455 VSS786455 WCO786455 WMK786455 WWG786455 X851991 JU851991 TQ851991 ADM851991 ANI851991 AXE851991 BHA851991 BQW851991 CAS851991 CKO851991 CUK851991 DEG851991 DOC851991 DXY851991 EHU851991 ERQ851991 FBM851991 FLI851991 FVE851991 GFA851991 GOW851991 GYS851991 HIO851991 HSK851991 ICG851991 IMC851991 IVY851991 JFU851991 JPQ851991 JZM851991 KJI851991 KTE851991 LDA851991 LMW851991 LWS851991 MGO851991 MQK851991 NAG851991 NKC851991 NTY851991 ODU851991 ONQ851991 OXM851991 PHI851991 PRE851991 QBA851991 QKW851991 QUS851991 REO851991 ROK851991 RYG851991 SIC851991 SRY851991 TBU851991 TLQ851991 TVM851991 UFI851991 UPE851991 UZA851991 VIW851991 VSS851991 WCO851991 WMK851991 WWG851991 X917527 JU917527 TQ917527 ADM917527 ANI917527 AXE917527 BHA917527 BQW917527 CAS917527 CKO917527 CUK917527 DEG917527 DOC917527 DXY917527 EHU917527 ERQ917527 FBM917527 FLI917527 FVE917527 GFA917527 GOW917527 GYS917527 HIO917527 HSK917527 ICG917527 IMC917527 IVY917527 JFU917527 JPQ917527 JZM917527 KJI917527 KTE917527 LDA917527 LMW917527 LWS917527 MGO917527 MQK917527 NAG917527 NKC917527 NTY917527 ODU917527 ONQ917527 OXM917527 PHI917527 PRE917527 QBA917527 QKW917527 QUS917527 REO917527 ROK917527 RYG917527 SIC917527 SRY917527 TBU917527 TLQ917527 TVM917527 UFI917527 UPE917527 UZA917527 VIW917527 VSS917527 WCO917527 WMK917527 WWG917527 X983063 JU983063 TQ983063 ADM983063 ANI983063 AXE983063 BHA983063 BQW983063 CAS983063 CKO983063 CUK983063 DEG983063 DOC983063 DXY983063 EHU983063 ERQ983063 FBM983063 FLI983063 FVE983063 GFA983063 GOW983063 GYS983063 HIO983063 HSK983063 ICG983063 IMC983063 IVY983063 JFU983063 JPQ983063 JZM983063 KJI983063 KTE983063 LDA983063 LMW983063 LWS983063 MGO983063 MQK983063 NAG983063 NKC983063 NTY983063 ODU983063 ONQ983063 OXM983063 PHI983063 PRE983063 QBA983063 QKW983063 QUS983063 REO983063 ROK983063 RYG983063 SIC983063 SRY983063 TBU983063 TLQ983063 TVM983063 UFI983063 UPE983063 UZA983063 VIW983063 VSS983063 WCO983063 WMK983063 WWG983063 C65561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C131097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C196633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C262169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C327705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C393241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C458777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C524313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C589849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C655385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C720921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C786457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C851993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C917529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C983065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C65559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C131095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C196631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C262167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C327703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C393239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C458775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C524311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C589847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C655383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C720919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C786455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C851991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C917527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C983063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C65556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C131092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C196628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C262164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C327700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C393236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C458772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C524308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C589844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C655380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C720916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C786452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C851988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C917524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C983060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W65565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W131101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W196637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W262173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W327709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W393245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W458781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W524317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W589853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W655389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W720925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W786461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W851997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W917533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W983069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C58 C22:C23 C9:C10 C32:C33 L4 R4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B1:M26"/>
  <sheetViews>
    <sheetView view="pageBreakPreview" zoomScale="90" zoomScaleNormal="90" zoomScaleSheetLayoutView="90" zoomScalePageLayoutView="90" workbookViewId="0">
      <selection activeCell="D5" sqref="D5:J5"/>
    </sheetView>
  </sheetViews>
  <sheetFormatPr defaultColWidth="9" defaultRowHeight="13.2"/>
  <cols>
    <col min="1" max="1" width="2.6640625" style="374" customWidth="1"/>
    <col min="2" max="3" width="9.6640625" style="374" customWidth="1"/>
    <col min="4" max="4" width="45.109375" style="374" customWidth="1"/>
    <col min="5" max="6" width="6.88671875" style="374" customWidth="1"/>
    <col min="7" max="7" width="2.88671875" style="374" customWidth="1"/>
    <col min="8" max="8" width="4.109375" style="374" customWidth="1"/>
    <col min="9" max="9" width="3.21875" style="374" customWidth="1"/>
    <col min="10" max="10" width="3.88671875" style="374" customWidth="1"/>
    <col min="11" max="11" width="3.21875" style="374" customWidth="1"/>
    <col min="12" max="12" width="3.109375" style="374" customWidth="1"/>
    <col min="13" max="16384" width="9" style="374"/>
  </cols>
  <sheetData>
    <row r="1" spans="2:13">
      <c r="M1" s="451"/>
    </row>
    <row r="2" spans="2:13" ht="16.2" customHeight="1">
      <c r="B2" s="450" t="s">
        <v>189</v>
      </c>
      <c r="C2" s="375"/>
      <c r="D2" s="376"/>
      <c r="E2" s="376"/>
      <c r="F2" s="376"/>
      <c r="G2" s="1061" t="s">
        <v>190</v>
      </c>
      <c r="H2" s="1062"/>
      <c r="I2" s="1062"/>
      <c r="J2" s="1063"/>
      <c r="K2" s="1060"/>
      <c r="L2" s="398"/>
    </row>
    <row r="3" spans="2:13" ht="16.350000000000001" customHeight="1">
      <c r="B3" s="377" t="s">
        <v>191</v>
      </c>
      <c r="C3" s="378"/>
      <c r="D3" s="376"/>
      <c r="E3" s="376"/>
      <c r="F3" s="376"/>
      <c r="G3" s="1064"/>
      <c r="H3" s="1065"/>
      <c r="I3" s="1065"/>
      <c r="J3" s="1066"/>
      <c r="K3" s="1060"/>
      <c r="L3" s="398"/>
    </row>
    <row r="4" spans="2:13" ht="4.5" customHeight="1">
      <c r="B4" s="379"/>
      <c r="C4" s="380"/>
      <c r="D4" s="380"/>
      <c r="E4" s="376"/>
      <c r="F4" s="376"/>
      <c r="G4" s="381"/>
      <c r="H4" s="381"/>
      <c r="I4" s="382"/>
      <c r="J4" s="382"/>
      <c r="K4" s="397"/>
      <c r="L4" s="398"/>
    </row>
    <row r="5" spans="2:13" ht="20.100000000000001" customHeight="1">
      <c r="B5" s="1083" t="s">
        <v>192</v>
      </c>
      <c r="C5" s="1083"/>
      <c r="D5" s="1088"/>
      <c r="E5" s="1088"/>
      <c r="F5" s="1088"/>
      <c r="G5" s="1088"/>
      <c r="H5" s="1088"/>
      <c r="I5" s="1088"/>
      <c r="J5" s="1088"/>
      <c r="K5" s="397"/>
      <c r="L5" s="398"/>
    </row>
    <row r="6" spans="2:13" ht="12" customHeight="1">
      <c r="B6" s="1073" t="s">
        <v>193</v>
      </c>
      <c r="C6" s="1073"/>
      <c r="D6" s="1074" t="str">
        <f>IF(D5="","仲介業者(申請者ではなく)の名前を記入してください。Please fill in the name of the agency(not the applicant).","")</f>
        <v>仲介業者(申請者ではなく)の名前を記入してください。Please fill in the name of the agency(not the applicant).</v>
      </c>
      <c r="E6" s="1074"/>
      <c r="F6" s="1074"/>
      <c r="G6" s="1074"/>
      <c r="H6" s="1074"/>
      <c r="I6" s="1074"/>
      <c r="J6" s="1074"/>
      <c r="K6" s="397"/>
      <c r="L6" s="398"/>
    </row>
    <row r="7" spans="2:13" ht="4.5" customHeight="1">
      <c r="B7" s="379"/>
      <c r="C7" s="380"/>
      <c r="D7" s="380"/>
      <c r="E7" s="376"/>
      <c r="F7" s="376"/>
      <c r="G7" s="381"/>
      <c r="H7" s="381"/>
      <c r="I7" s="382"/>
      <c r="J7" s="382"/>
      <c r="K7" s="397"/>
      <c r="L7" s="398"/>
    </row>
    <row r="8" spans="2:13" ht="20.100000000000001" customHeight="1">
      <c r="B8" s="1083" t="s">
        <v>194</v>
      </c>
      <c r="C8" s="1083"/>
      <c r="D8" s="1088"/>
      <c r="E8" s="1088"/>
      <c r="F8" s="1088"/>
      <c r="G8" s="1088"/>
      <c r="H8" s="1088"/>
      <c r="I8" s="1088"/>
      <c r="J8" s="1088"/>
      <c r="K8" s="397"/>
      <c r="L8" s="398"/>
    </row>
    <row r="9" spans="2:13" ht="12" customHeight="1">
      <c r="B9" s="1073" t="s">
        <v>195</v>
      </c>
      <c r="C9" s="1073"/>
      <c r="D9" s="1074" t="str">
        <f>IF(D8="","仲介業者（申請者ではなく）の住所を記入してください。Please fill in the address of the agency(not the applicant).","")</f>
        <v>仲介業者（申請者ではなく）の住所を記入してください。Please fill in the address of the agency(not the applicant).</v>
      </c>
      <c r="E9" s="1074"/>
      <c r="F9" s="1074"/>
      <c r="G9" s="1074"/>
      <c r="H9" s="1074"/>
      <c r="I9" s="1074"/>
      <c r="J9" s="1074"/>
      <c r="K9" s="376"/>
      <c r="L9" s="376"/>
    </row>
    <row r="10" spans="2:13" ht="4.5" customHeight="1">
      <c r="B10" s="379"/>
      <c r="C10" s="383"/>
      <c r="D10" s="383"/>
      <c r="E10" s="376"/>
      <c r="F10" s="376"/>
      <c r="G10" s="376"/>
      <c r="H10" s="376"/>
      <c r="I10" s="376"/>
      <c r="J10" s="376"/>
      <c r="K10" s="376"/>
      <c r="L10" s="376"/>
    </row>
    <row r="11" spans="2:13" ht="14.25" customHeight="1">
      <c r="B11" s="384" t="s">
        <v>196</v>
      </c>
      <c r="C11" s="383"/>
      <c r="D11" s="383"/>
      <c r="E11" s="376"/>
      <c r="F11" s="1067"/>
      <c r="G11" s="1067"/>
      <c r="H11" s="1067"/>
      <c r="I11" s="1067"/>
      <c r="J11" s="1067"/>
      <c r="K11" s="376"/>
    </row>
    <row r="12" spans="2:13" ht="14.25" customHeight="1">
      <c r="B12" s="1086" t="s">
        <v>197</v>
      </c>
      <c r="C12" s="1086"/>
      <c r="D12" s="1086"/>
      <c r="E12" s="1086"/>
      <c r="F12" s="1068"/>
      <c r="G12" s="1068"/>
      <c r="H12" s="1068"/>
      <c r="I12" s="1068"/>
      <c r="J12" s="1068"/>
      <c r="K12" s="376"/>
    </row>
    <row r="13" spans="2:13" ht="4.5" customHeight="1">
      <c r="B13" s="379"/>
      <c r="C13" s="380"/>
      <c r="D13" s="380"/>
      <c r="E13" s="376"/>
      <c r="F13" s="376"/>
      <c r="G13" s="381"/>
      <c r="H13" s="381"/>
      <c r="I13" s="382"/>
      <c r="J13" s="382"/>
      <c r="K13" s="397"/>
      <c r="L13" s="398"/>
    </row>
    <row r="14" spans="2:13" ht="20.100000000000001" customHeight="1">
      <c r="B14" s="1083" t="s">
        <v>1090</v>
      </c>
      <c r="C14" s="1083"/>
      <c r="D14" s="444"/>
      <c r="E14" s="446" t="s">
        <v>1092</v>
      </c>
      <c r="F14" s="1087"/>
      <c r="G14" s="1087"/>
      <c r="H14" s="1087"/>
      <c r="I14" s="1087"/>
      <c r="J14" s="1087"/>
      <c r="K14" s="397"/>
      <c r="L14" s="398"/>
    </row>
    <row r="15" spans="2:13" ht="12" customHeight="1">
      <c r="B15" s="1084" t="s">
        <v>1091</v>
      </c>
      <c r="C15" s="1084"/>
      <c r="D15" s="445" t="str">
        <f>IF(D14="","仲介担当者の名前を記入してください。Please fill in the name of the agency representive.","")</f>
        <v>仲介担当者の名前を記入してください。Please fill in the name of the agency representive.</v>
      </c>
      <c r="E15" s="443" t="s">
        <v>1093</v>
      </c>
      <c r="F15" s="1085"/>
      <c r="G15" s="1085"/>
      <c r="H15" s="1085"/>
      <c r="I15" s="1085"/>
      <c r="J15" s="1085"/>
      <c r="K15" s="376"/>
      <c r="L15" s="376"/>
    </row>
    <row r="16" spans="2:13" ht="148.19999999999999" customHeight="1">
      <c r="B16" s="376"/>
      <c r="C16" s="376"/>
      <c r="D16" s="1075" t="s">
        <v>198</v>
      </c>
      <c r="E16" s="1076"/>
      <c r="F16" s="1076"/>
      <c r="G16" s="1076"/>
      <c r="H16" s="1076"/>
      <c r="I16" s="385"/>
      <c r="J16" s="385"/>
      <c r="K16" s="385"/>
      <c r="L16" s="376"/>
    </row>
    <row r="17" spans="2:12" ht="42.45" customHeight="1">
      <c r="B17" s="376"/>
      <c r="C17" s="376"/>
      <c r="D17" s="1077" t="s">
        <v>199</v>
      </c>
      <c r="E17" s="1078"/>
      <c r="F17" s="1078"/>
      <c r="G17" s="1078"/>
      <c r="H17" s="1079"/>
      <c r="I17" s="386"/>
      <c r="J17" s="386"/>
      <c r="K17" s="386"/>
      <c r="L17" s="376"/>
    </row>
    <row r="18" spans="2:12" ht="41.25" customHeight="1">
      <c r="B18" s="376"/>
      <c r="C18" s="376"/>
      <c r="D18" s="1080" t="s">
        <v>200</v>
      </c>
      <c r="E18" s="1081"/>
      <c r="F18" s="1081"/>
      <c r="G18" s="1081"/>
      <c r="H18" s="1082"/>
      <c r="I18" s="387"/>
      <c r="J18" s="387"/>
      <c r="K18" s="387"/>
      <c r="L18" s="376"/>
    </row>
    <row r="19" spans="2:12" ht="150" customHeight="1">
      <c r="B19" s="376"/>
      <c r="C19" s="376"/>
      <c r="D19" s="1069"/>
      <c r="E19" s="1069"/>
      <c r="F19" s="1069"/>
      <c r="G19" s="1069"/>
      <c r="H19" s="1069"/>
      <c r="I19" s="388"/>
      <c r="J19" s="388"/>
      <c r="K19" s="388"/>
      <c r="L19" s="376"/>
    </row>
    <row r="20" spans="2:12" ht="18.899999999999999" customHeight="1">
      <c r="B20" s="376"/>
      <c r="C20" s="376"/>
      <c r="D20" s="1070"/>
      <c r="E20" s="1070"/>
      <c r="F20" s="1070"/>
      <c r="G20" s="1070"/>
      <c r="H20" s="1070"/>
      <c r="I20" s="389"/>
      <c r="J20" s="389"/>
      <c r="K20" s="389"/>
      <c r="L20" s="376"/>
    </row>
    <row r="21" spans="2:12" ht="30.9" customHeight="1">
      <c r="B21" s="376"/>
      <c r="C21" s="376"/>
      <c r="D21" s="1071"/>
      <c r="E21" s="1071"/>
      <c r="F21" s="1071"/>
      <c r="G21" s="1071"/>
      <c r="H21" s="1071"/>
      <c r="I21" s="390"/>
      <c r="J21" s="390"/>
      <c r="K21" s="390"/>
      <c r="L21" s="376"/>
    </row>
    <row r="22" spans="2:12" ht="72.900000000000006" customHeight="1">
      <c r="B22" s="376"/>
      <c r="C22" s="376"/>
      <c r="D22" s="1072"/>
      <c r="E22" s="1072"/>
      <c r="F22" s="1072"/>
      <c r="G22" s="1072"/>
      <c r="H22" s="1072"/>
      <c r="I22" s="391"/>
      <c r="J22" s="391"/>
      <c r="K22" s="391"/>
      <c r="L22" s="376"/>
    </row>
    <row r="23" spans="2:12" ht="18.600000000000001" customHeight="1">
      <c r="B23" s="376"/>
      <c r="C23" s="376"/>
      <c r="D23" s="1070"/>
      <c r="E23" s="1070"/>
      <c r="F23" s="1070"/>
      <c r="G23" s="1070"/>
      <c r="H23" s="1070"/>
      <c r="I23" s="389"/>
      <c r="J23" s="389"/>
      <c r="K23" s="389"/>
      <c r="L23" s="376"/>
    </row>
    <row r="24" spans="2:12" ht="25.35" customHeight="1">
      <c r="B24" s="376"/>
      <c r="C24" s="376"/>
      <c r="D24" s="392"/>
      <c r="E24" s="393"/>
      <c r="F24" s="393"/>
      <c r="G24" s="393"/>
      <c r="H24" s="393"/>
      <c r="I24" s="393"/>
      <c r="J24" s="393"/>
      <c r="K24" s="393"/>
      <c r="L24" s="376"/>
    </row>
    <row r="25" spans="2:12" ht="59.85" customHeight="1">
      <c r="B25" s="376"/>
      <c r="C25" s="376"/>
      <c r="D25" s="394"/>
      <c r="E25" s="395"/>
      <c r="F25" s="395"/>
      <c r="G25" s="395"/>
      <c r="H25" s="395"/>
      <c r="I25" s="395"/>
      <c r="J25" s="395"/>
      <c r="K25" s="395"/>
      <c r="L25" s="376"/>
    </row>
    <row r="26" spans="2:12" ht="68.099999999999994" customHeight="1">
      <c r="B26" s="376"/>
      <c r="C26" s="376"/>
      <c r="D26" s="1059"/>
      <c r="E26" s="1059"/>
      <c r="F26" s="1059"/>
      <c r="G26" s="1059"/>
      <c r="H26" s="1059"/>
      <c r="I26" s="396"/>
      <c r="J26" s="396"/>
      <c r="K26" s="396"/>
      <c r="L26" s="376"/>
    </row>
  </sheetData>
  <sheetProtection algorithmName="SHA-512" hashValue="pl+G7oF94fbDjnYFP4qoONGUTKGFHadpqDaCx0+puTae0uuyMg0b+DNus4M9aMgOVpdkh1Ijy3p6qAORi51/UA==" saltValue="d2e2skV1VOGXailM/NUStA==" spinCount="100000" sheet="1" objects="1" scenarios="1" selectLockedCells="1"/>
  <mergeCells count="25">
    <mergeCell ref="B5:C5"/>
    <mergeCell ref="D5:J5"/>
    <mergeCell ref="B6:C6"/>
    <mergeCell ref="D6:J6"/>
    <mergeCell ref="B8:C8"/>
    <mergeCell ref="D8:J8"/>
    <mergeCell ref="B9:C9"/>
    <mergeCell ref="D9:J9"/>
    <mergeCell ref="D16:H16"/>
    <mergeCell ref="D17:H17"/>
    <mergeCell ref="D18:H18"/>
    <mergeCell ref="B14:C14"/>
    <mergeCell ref="B15:C15"/>
    <mergeCell ref="F15:J15"/>
    <mergeCell ref="B12:E12"/>
    <mergeCell ref="F14:J14"/>
    <mergeCell ref="D26:H26"/>
    <mergeCell ref="K2:K3"/>
    <mergeCell ref="G2:J3"/>
    <mergeCell ref="F11:J12"/>
    <mergeCell ref="D19:H19"/>
    <mergeCell ref="D20:H20"/>
    <mergeCell ref="D21:H21"/>
    <mergeCell ref="D22:H22"/>
    <mergeCell ref="D23:H23"/>
  </mergeCells>
  <phoneticPr fontId="199"/>
  <conditionalFormatting sqref="D5 D8">
    <cfRule type="notContainsBlanks" dxfId="100" priority="2">
      <formula>LEN(TRIM(D5))&gt;0</formula>
    </cfRule>
  </conditionalFormatting>
  <conditionalFormatting sqref="D14">
    <cfRule type="notContainsBlanks" dxfId="99" priority="1">
      <formula>LEN(TRIM(D14))&gt;0</formula>
    </cfRule>
  </conditionalFormatting>
  <dataValidations count="1">
    <dataValidation allowBlank="1" showErrorMessage="1" sqref="D6 B9 D9 B15 D15 K15:XFD15 K9:XFD9" xr:uid="{00000000-0002-0000-0100-000000000000}"/>
  </dataValidations>
  <pageMargins left="0.47244094488188998" right="0.196850393700787" top="0.43307086614173201" bottom="0.196850393700787" header="0.196850393700787" footer="0.196850393700787"/>
  <pageSetup paperSize="9" scale="97"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pageSetUpPr fitToPage="1"/>
  </sheetPr>
  <dimension ref="A1:VN1205"/>
  <sheetViews>
    <sheetView tabSelected="1" view="pageBreakPreview" zoomScaleNormal="80" zoomScaleSheetLayoutView="100" zoomScalePageLayoutView="80" workbookViewId="0">
      <selection activeCell="S36" sqref="S36:V36"/>
    </sheetView>
  </sheetViews>
  <sheetFormatPr defaultColWidth="5.77734375" defaultRowHeight="10.8" outlineLevelRow="1"/>
  <cols>
    <col min="1" max="1" width="0.88671875" style="309" customWidth="1"/>
    <col min="2" max="5" width="2.6640625" style="309" customWidth="1"/>
    <col min="6" max="6" width="3.109375" style="309" customWidth="1"/>
    <col min="7" max="7" width="2.6640625" style="309" customWidth="1"/>
    <col min="8" max="8" width="2.77734375" style="309" customWidth="1"/>
    <col min="9" max="15" width="2.6640625" style="309" customWidth="1"/>
    <col min="16" max="16" width="3.33203125" style="309" customWidth="1"/>
    <col min="17" max="17" width="2.33203125" style="309" customWidth="1"/>
    <col min="18" max="18" width="2.77734375" style="309" customWidth="1"/>
    <col min="19" max="20" width="3.109375" style="309" customWidth="1"/>
    <col min="21" max="21" width="2.33203125" style="309" customWidth="1"/>
    <col min="22" max="26" width="3" style="309" customWidth="1"/>
    <col min="27" max="27" width="2.88671875" style="309" customWidth="1"/>
    <col min="28" max="29" width="3" style="309" customWidth="1"/>
    <col min="30" max="30" width="3.33203125" style="309" customWidth="1"/>
    <col min="31" max="34" width="2.6640625" style="309" customWidth="1"/>
    <col min="35" max="35" width="3.109375" style="309" customWidth="1"/>
    <col min="36" max="36" width="2.6640625" style="309" customWidth="1"/>
    <col min="37" max="37" width="2.77734375" style="309" customWidth="1"/>
    <col min="38" max="38" width="3" style="309" customWidth="1"/>
    <col min="39" max="39" width="2.77734375" style="309" customWidth="1"/>
    <col min="40" max="40" width="3.33203125" style="309" customWidth="1"/>
    <col min="41" max="41" width="2.6640625" style="309" hidden="1" customWidth="1"/>
    <col min="42" max="42" width="4" style="309" hidden="1" customWidth="1"/>
    <col min="43" max="51" width="2.6640625" style="309" hidden="1" customWidth="1"/>
    <col min="52" max="52" width="3.21875" style="309" hidden="1" customWidth="1"/>
    <col min="53" max="57" width="2.6640625" style="309" hidden="1" customWidth="1"/>
    <col min="58" max="58" width="11.33203125" style="309" hidden="1" customWidth="1"/>
    <col min="59" max="59" width="14.21875" style="309" hidden="1" customWidth="1"/>
    <col min="60" max="60" width="4" style="309" hidden="1" customWidth="1"/>
    <col min="61" max="91" width="2.6640625" style="309" hidden="1" customWidth="1"/>
    <col min="92" max="92" width="3.21875" style="308" customWidth="1"/>
    <col min="93" max="586" width="5.77734375" style="308"/>
    <col min="587" max="16384" width="5.77734375" style="309"/>
  </cols>
  <sheetData>
    <row r="1" spans="1:586" ht="18" customHeight="1">
      <c r="A1" s="310"/>
      <c r="B1" s="1398" t="s">
        <v>201</v>
      </c>
      <c r="C1" s="1398"/>
      <c r="D1" s="311"/>
      <c r="E1" s="312"/>
      <c r="F1" s="313" t="s">
        <v>202</v>
      </c>
      <c r="G1" s="314"/>
      <c r="H1" s="314"/>
      <c r="I1" s="314"/>
      <c r="J1" s="314"/>
      <c r="K1" s="315"/>
      <c r="L1" s="315"/>
      <c r="M1" s="315"/>
      <c r="N1" s="315"/>
      <c r="O1" s="315"/>
      <c r="P1" s="315"/>
      <c r="Q1" s="315"/>
      <c r="R1" s="315"/>
      <c r="S1" s="315"/>
      <c r="T1" s="315"/>
      <c r="U1" s="315"/>
      <c r="V1" s="315"/>
      <c r="W1" s="315"/>
      <c r="X1" s="315"/>
      <c r="Y1" s="315"/>
      <c r="Z1" s="315"/>
      <c r="AA1" s="315"/>
      <c r="AB1" s="1383" t="s">
        <v>1066</v>
      </c>
      <c r="AC1" s="1384"/>
      <c r="AD1" s="1384"/>
      <c r="AE1" s="1384"/>
      <c r="AF1" s="1384"/>
      <c r="AG1" s="1385"/>
      <c r="AH1" s="315"/>
      <c r="AI1" s="315"/>
      <c r="AJ1" s="315"/>
      <c r="AK1" s="315"/>
      <c r="AL1" s="315"/>
      <c r="AM1" s="315"/>
      <c r="AN1" s="315"/>
      <c r="AO1" s="353"/>
      <c r="AP1" s="437" t="s">
        <v>203</v>
      </c>
      <c r="AQ1" s="437"/>
      <c r="AR1" s="437"/>
      <c r="AS1" s="437"/>
      <c r="AT1" s="437"/>
      <c r="AU1" s="437"/>
      <c r="AV1" s="437"/>
      <c r="AZ1" s="309" t="s">
        <v>204</v>
      </c>
    </row>
    <row r="2" spans="1:586" ht="19.5" customHeight="1" thickBot="1">
      <c r="A2" s="315"/>
      <c r="B2" s="1398"/>
      <c r="C2" s="1398"/>
      <c r="D2" s="316"/>
      <c r="E2" s="316"/>
      <c r="F2" s="313" t="s">
        <v>205</v>
      </c>
      <c r="G2" s="315"/>
      <c r="H2" s="315"/>
      <c r="I2" s="315"/>
      <c r="J2" s="315"/>
      <c r="K2" s="315"/>
      <c r="L2" s="315"/>
      <c r="M2" s="315"/>
      <c r="N2" s="315"/>
      <c r="O2" s="315"/>
      <c r="P2" s="315"/>
      <c r="Q2" s="315"/>
      <c r="R2" s="315"/>
      <c r="S2" s="315"/>
      <c r="T2" s="315"/>
      <c r="U2" s="315"/>
      <c r="V2" s="315"/>
      <c r="W2" s="315"/>
      <c r="X2" s="315"/>
      <c r="Y2" s="315"/>
      <c r="Z2" s="315"/>
      <c r="AA2" s="315"/>
      <c r="AB2" s="1386"/>
      <c r="AC2" s="1387"/>
      <c r="AD2" s="1387"/>
      <c r="AE2" s="1387"/>
      <c r="AF2" s="1387"/>
      <c r="AG2" s="1388"/>
      <c r="AH2" s="315"/>
      <c r="AI2" s="315"/>
      <c r="AJ2" s="315"/>
      <c r="AK2" s="315"/>
      <c r="AL2" s="315"/>
      <c r="AM2" s="315"/>
      <c r="AN2" s="315"/>
      <c r="AO2" s="353"/>
      <c r="AP2" s="437" t="s">
        <v>206</v>
      </c>
      <c r="AQ2" s="437"/>
      <c r="AR2" s="437"/>
      <c r="AS2" s="437"/>
      <c r="AT2" s="437"/>
      <c r="AU2" s="437"/>
      <c r="AV2" s="437"/>
      <c r="AZ2" s="356" t="s">
        <v>207</v>
      </c>
      <c r="BG2" s="309" t="s">
        <v>208</v>
      </c>
      <c r="BH2" s="309" t="s">
        <v>209</v>
      </c>
    </row>
    <row r="3" spans="1:586" ht="18" customHeight="1">
      <c r="A3" s="1389" t="s">
        <v>210</v>
      </c>
      <c r="B3" s="1389"/>
      <c r="C3" s="1389"/>
      <c r="D3" s="1389"/>
      <c r="E3" s="1389"/>
      <c r="F3" s="1389"/>
      <c r="G3" s="1389"/>
      <c r="H3" s="1389"/>
      <c r="I3" s="1389"/>
      <c r="J3" s="1389"/>
      <c r="K3" s="1389"/>
      <c r="L3" s="1389"/>
      <c r="M3" s="1389"/>
      <c r="N3" s="1389"/>
      <c r="O3" s="1389"/>
      <c r="P3" s="1389"/>
      <c r="Q3" s="1389"/>
      <c r="R3" s="1389"/>
      <c r="S3" s="1389"/>
      <c r="T3" s="1389"/>
      <c r="U3" s="1389"/>
      <c r="V3" s="1389"/>
      <c r="W3" s="1389"/>
      <c r="X3" s="1389"/>
      <c r="Y3" s="1389"/>
      <c r="Z3" s="1389"/>
      <c r="AA3" s="1389"/>
      <c r="AB3" s="1389"/>
      <c r="AC3" s="1389"/>
      <c r="AD3" s="1389"/>
      <c r="AE3" s="1389"/>
      <c r="AF3" s="1389"/>
      <c r="AG3" s="315"/>
      <c r="AH3" s="315"/>
      <c r="AI3" s="315"/>
      <c r="AJ3" s="315"/>
      <c r="AK3" s="315"/>
      <c r="AL3" s="315"/>
      <c r="AM3" s="315"/>
      <c r="AN3" s="315"/>
      <c r="AO3" s="353"/>
      <c r="AP3" s="437" t="s">
        <v>211</v>
      </c>
      <c r="AQ3" s="437"/>
      <c r="AR3" s="437"/>
      <c r="AS3" s="437"/>
      <c r="AT3" s="437"/>
      <c r="AU3" s="437"/>
      <c r="AV3" s="437"/>
      <c r="AZ3" s="309" t="s">
        <v>212</v>
      </c>
      <c r="BG3" s="309" t="s">
        <v>213</v>
      </c>
      <c r="BH3" s="309" t="s">
        <v>214</v>
      </c>
    </row>
    <row r="4" spans="1:586" ht="14.1" customHeight="1">
      <c r="A4" s="1378" t="s">
        <v>215</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8"/>
      <c r="AE4" s="1378"/>
      <c r="AF4" s="1378"/>
      <c r="AG4" s="315"/>
      <c r="AH4" s="315"/>
      <c r="AI4" s="315"/>
      <c r="AJ4" s="315"/>
      <c r="AK4" s="315"/>
      <c r="AL4" s="315"/>
      <c r="AM4" s="315"/>
      <c r="AN4" s="315"/>
      <c r="AO4" s="353"/>
      <c r="AP4" s="437" t="s">
        <v>216</v>
      </c>
      <c r="AQ4" s="437"/>
      <c r="AR4" s="437"/>
      <c r="AS4" s="437"/>
      <c r="AT4" s="437"/>
      <c r="AU4" s="437"/>
      <c r="AV4" s="437"/>
      <c r="AZ4" s="309" t="s">
        <v>217</v>
      </c>
      <c r="BG4" s="309" t="s">
        <v>218</v>
      </c>
      <c r="BH4" s="309" t="s">
        <v>219</v>
      </c>
    </row>
    <row r="5" spans="1:586" ht="14.1" customHeight="1">
      <c r="A5" s="1378"/>
      <c r="B5" s="1378"/>
      <c r="C5" s="1378"/>
      <c r="D5" s="1378"/>
      <c r="E5" s="1378"/>
      <c r="F5" s="1378"/>
      <c r="G5" s="1378"/>
      <c r="H5" s="1378"/>
      <c r="I5" s="1378"/>
      <c r="J5" s="1378"/>
      <c r="K5" s="1378"/>
      <c r="L5" s="1378"/>
      <c r="M5" s="1378"/>
      <c r="N5" s="1378"/>
      <c r="O5" s="1378"/>
      <c r="P5" s="1378"/>
      <c r="Q5" s="1378"/>
      <c r="R5" s="1378"/>
      <c r="S5" s="1378"/>
      <c r="T5" s="1378"/>
      <c r="U5" s="1378"/>
      <c r="V5" s="1378"/>
      <c r="W5" s="1378"/>
      <c r="X5" s="1378"/>
      <c r="Y5" s="1378"/>
      <c r="Z5" s="1378"/>
      <c r="AA5" s="1378"/>
      <c r="AB5" s="1378"/>
      <c r="AC5" s="1378"/>
      <c r="AD5" s="1378"/>
      <c r="AE5" s="1378"/>
      <c r="AF5" s="1378"/>
      <c r="AG5" s="315"/>
      <c r="AH5" s="315"/>
      <c r="AI5" s="315"/>
      <c r="AJ5" s="315"/>
      <c r="AK5" s="315"/>
      <c r="AL5" s="315"/>
      <c r="AM5" s="315"/>
      <c r="AN5" s="315"/>
      <c r="AO5" s="353"/>
      <c r="AP5" s="437" t="s">
        <v>220</v>
      </c>
      <c r="AQ5" s="437"/>
      <c r="AR5" s="437"/>
      <c r="AS5" s="437"/>
      <c r="AT5" s="437"/>
      <c r="AU5" s="437"/>
      <c r="AV5" s="437"/>
      <c r="AZ5" s="309" t="s">
        <v>221</v>
      </c>
      <c r="BG5" s="309" t="s">
        <v>222</v>
      </c>
      <c r="BH5" s="309" t="s">
        <v>223</v>
      </c>
    </row>
    <row r="6" spans="1:586" ht="9" customHeight="1">
      <c r="A6" s="315"/>
      <c r="B6" s="315"/>
      <c r="C6" s="315"/>
      <c r="D6" s="315"/>
      <c r="E6" s="315"/>
      <c r="F6" s="315"/>
      <c r="G6" s="317"/>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53"/>
      <c r="AP6" s="437" t="s">
        <v>224</v>
      </c>
      <c r="AQ6" s="437"/>
      <c r="AR6" s="437"/>
      <c r="AS6" s="437"/>
      <c r="AT6" s="437"/>
      <c r="AU6" s="437"/>
      <c r="AV6" s="437"/>
      <c r="AZ6" s="309" t="s">
        <v>225</v>
      </c>
      <c r="BG6" s="309" t="s">
        <v>226</v>
      </c>
      <c r="BH6" s="309" t="s">
        <v>227</v>
      </c>
    </row>
    <row r="7" spans="1:586" s="307" customFormat="1" ht="20.25" customHeight="1">
      <c r="A7" s="317"/>
      <c r="B7" s="317"/>
      <c r="C7" s="1390" t="s">
        <v>228</v>
      </c>
      <c r="D7" s="1390"/>
      <c r="E7" s="1390"/>
      <c r="F7" s="318"/>
      <c r="G7" s="319" t="s">
        <v>229</v>
      </c>
      <c r="H7" s="320"/>
      <c r="I7" s="320"/>
      <c r="J7" s="317"/>
      <c r="K7" s="336"/>
      <c r="L7" s="336"/>
      <c r="M7" s="1391" t="s">
        <v>230</v>
      </c>
      <c r="N7" s="1391"/>
      <c r="O7" s="1391"/>
      <c r="P7" s="1391"/>
      <c r="Q7" s="1392"/>
      <c r="R7" s="1393"/>
      <c r="S7" s="1393"/>
      <c r="T7" s="1393"/>
      <c r="U7" s="1393"/>
      <c r="V7" s="1393"/>
      <c r="W7" s="1393"/>
      <c r="X7" s="1393"/>
      <c r="Y7" s="1393"/>
      <c r="Z7" s="1393"/>
      <c r="AA7" s="1393"/>
      <c r="AB7" s="1393"/>
      <c r="AC7" s="1393"/>
      <c r="AD7" s="1393"/>
      <c r="AE7" s="1393"/>
      <c r="AF7" s="1393"/>
      <c r="AG7" s="1393"/>
      <c r="AH7" s="317"/>
      <c r="AI7" s="317"/>
      <c r="AJ7" s="317"/>
      <c r="AK7" s="317"/>
      <c r="AL7" s="317"/>
      <c r="AM7" s="317"/>
      <c r="AN7" s="317"/>
      <c r="AO7" s="354"/>
      <c r="AP7" s="437" t="s">
        <v>231</v>
      </c>
      <c r="AQ7" s="437"/>
      <c r="AR7" s="438"/>
      <c r="AS7" s="438"/>
      <c r="AT7" s="438"/>
      <c r="AU7" s="438"/>
      <c r="AV7" s="438"/>
      <c r="AZ7" s="307" t="s">
        <v>232</v>
      </c>
      <c r="BG7" s="309" t="s">
        <v>233</v>
      </c>
      <c r="BH7" s="309" t="s">
        <v>234</v>
      </c>
      <c r="CN7" s="357"/>
      <c r="CO7" s="357"/>
      <c r="CP7" s="357"/>
      <c r="CQ7" s="357"/>
      <c r="CR7" s="357"/>
      <c r="CS7" s="357"/>
      <c r="CT7" s="357"/>
      <c r="CU7" s="357"/>
      <c r="CV7" s="357"/>
      <c r="CW7" s="357"/>
      <c r="CX7" s="357"/>
      <c r="CY7" s="357"/>
      <c r="CZ7" s="357"/>
      <c r="DA7" s="357"/>
      <c r="DB7" s="357"/>
      <c r="DC7" s="357"/>
      <c r="DD7" s="357"/>
      <c r="DE7" s="357"/>
      <c r="DF7" s="357"/>
      <c r="DG7" s="357"/>
      <c r="DH7" s="357"/>
      <c r="DI7" s="357"/>
      <c r="DJ7" s="357"/>
      <c r="DK7" s="357"/>
      <c r="DL7" s="357"/>
      <c r="DM7" s="357"/>
      <c r="DN7" s="357"/>
      <c r="DO7" s="357"/>
      <c r="DP7" s="357"/>
      <c r="DQ7" s="357"/>
      <c r="DR7" s="357"/>
      <c r="DS7" s="357"/>
      <c r="DT7" s="357"/>
      <c r="DU7" s="357"/>
      <c r="DV7" s="357"/>
      <c r="DW7" s="357"/>
      <c r="DX7" s="357"/>
      <c r="DY7" s="357"/>
      <c r="DZ7" s="357"/>
      <c r="EA7" s="357"/>
      <c r="EB7" s="357"/>
      <c r="EC7" s="357"/>
      <c r="ED7" s="357"/>
      <c r="EE7" s="357"/>
      <c r="EF7" s="357"/>
      <c r="EG7" s="357"/>
      <c r="EH7" s="357"/>
      <c r="EI7" s="357"/>
      <c r="EJ7" s="357"/>
      <c r="EK7" s="357"/>
      <c r="EL7" s="357"/>
      <c r="EM7" s="357"/>
      <c r="EN7" s="357"/>
      <c r="EO7" s="357"/>
      <c r="EP7" s="357"/>
      <c r="EQ7" s="357"/>
      <c r="ER7" s="357"/>
      <c r="ES7" s="357"/>
      <c r="ET7" s="357"/>
      <c r="EU7" s="357"/>
      <c r="EV7" s="357"/>
      <c r="EW7" s="357"/>
      <c r="EX7" s="357"/>
      <c r="EY7" s="357"/>
      <c r="EZ7" s="357"/>
      <c r="FA7" s="357"/>
      <c r="FB7" s="357"/>
      <c r="FC7" s="357"/>
      <c r="FD7" s="357"/>
      <c r="FE7" s="357"/>
      <c r="FF7" s="357"/>
      <c r="FG7" s="357"/>
      <c r="FH7" s="357"/>
      <c r="FI7" s="357"/>
      <c r="FJ7" s="357"/>
      <c r="FK7" s="357"/>
      <c r="FL7" s="357"/>
      <c r="FM7" s="357"/>
      <c r="FN7" s="357"/>
      <c r="FO7" s="357"/>
      <c r="FP7" s="357"/>
      <c r="FQ7" s="357"/>
      <c r="FR7" s="357"/>
      <c r="FS7" s="357"/>
      <c r="FT7" s="357"/>
      <c r="FU7" s="357"/>
      <c r="FV7" s="357"/>
      <c r="FW7" s="357"/>
      <c r="FX7" s="357"/>
      <c r="FY7" s="357"/>
      <c r="FZ7" s="357"/>
      <c r="GA7" s="357"/>
      <c r="GB7" s="357"/>
      <c r="GC7" s="357"/>
      <c r="GD7" s="357"/>
      <c r="GE7" s="357"/>
      <c r="GF7" s="357"/>
      <c r="GG7" s="357"/>
      <c r="GH7" s="357"/>
      <c r="GI7" s="357"/>
      <c r="GJ7" s="357"/>
      <c r="GK7" s="357"/>
      <c r="GL7" s="357"/>
      <c r="GM7" s="357"/>
      <c r="GN7" s="357"/>
      <c r="GO7" s="357"/>
      <c r="GP7" s="357"/>
      <c r="GQ7" s="357"/>
      <c r="GR7" s="357"/>
      <c r="GS7" s="357"/>
      <c r="GT7" s="357"/>
      <c r="GU7" s="357"/>
      <c r="GV7" s="357"/>
      <c r="GW7" s="357"/>
      <c r="GX7" s="357"/>
      <c r="GY7" s="357"/>
      <c r="GZ7" s="357"/>
      <c r="HA7" s="357"/>
      <c r="HB7" s="357"/>
      <c r="HC7" s="357"/>
      <c r="HD7" s="357"/>
      <c r="HE7" s="357"/>
      <c r="HF7" s="357"/>
      <c r="HG7" s="357"/>
      <c r="HH7" s="357"/>
      <c r="HI7" s="357"/>
      <c r="HJ7" s="357"/>
      <c r="HK7" s="357"/>
      <c r="HL7" s="357"/>
      <c r="HM7" s="357"/>
      <c r="HN7" s="357"/>
      <c r="HO7" s="357"/>
      <c r="HP7" s="357"/>
      <c r="HQ7" s="357"/>
      <c r="HR7" s="357"/>
      <c r="HS7" s="357"/>
      <c r="HT7" s="357"/>
      <c r="HU7" s="357"/>
      <c r="HV7" s="357"/>
      <c r="HW7" s="357"/>
      <c r="HX7" s="357"/>
      <c r="HY7" s="357"/>
      <c r="HZ7" s="357"/>
      <c r="IA7" s="357"/>
      <c r="IB7" s="357"/>
      <c r="IC7" s="357"/>
      <c r="ID7" s="357"/>
      <c r="IE7" s="357"/>
      <c r="IF7" s="357"/>
      <c r="IG7" s="357"/>
      <c r="IH7" s="357"/>
      <c r="II7" s="357"/>
      <c r="IJ7" s="357"/>
      <c r="IK7" s="357"/>
      <c r="IL7" s="357"/>
      <c r="IM7" s="357"/>
      <c r="IN7" s="357"/>
      <c r="IO7" s="357"/>
      <c r="IP7" s="357"/>
      <c r="IQ7" s="357"/>
      <c r="IR7" s="357"/>
      <c r="IS7" s="357"/>
      <c r="IT7" s="357"/>
      <c r="IU7" s="357"/>
      <c r="IV7" s="357"/>
      <c r="IW7" s="357"/>
      <c r="IX7" s="357"/>
      <c r="IY7" s="357"/>
      <c r="IZ7" s="357"/>
      <c r="JA7" s="357"/>
      <c r="JB7" s="357"/>
      <c r="JC7" s="357"/>
      <c r="JD7" s="357"/>
      <c r="JE7" s="357"/>
      <c r="JF7" s="357"/>
      <c r="JG7" s="357"/>
      <c r="JH7" s="357"/>
      <c r="JI7" s="357"/>
      <c r="JJ7" s="357"/>
      <c r="JK7" s="357"/>
      <c r="JL7" s="357"/>
      <c r="JM7" s="357"/>
      <c r="JN7" s="357"/>
      <c r="JO7" s="357"/>
      <c r="JP7" s="357"/>
      <c r="JQ7" s="357"/>
      <c r="JR7" s="357"/>
      <c r="JS7" s="357"/>
      <c r="JT7" s="357"/>
      <c r="JU7" s="357"/>
      <c r="JV7" s="357"/>
      <c r="JW7" s="357"/>
      <c r="JX7" s="357"/>
      <c r="JY7" s="357"/>
      <c r="JZ7" s="357"/>
      <c r="KA7" s="357"/>
      <c r="KB7" s="357"/>
      <c r="KC7" s="357"/>
      <c r="KD7" s="357"/>
      <c r="KE7" s="357"/>
      <c r="KF7" s="357"/>
      <c r="KG7" s="357"/>
      <c r="KH7" s="357"/>
      <c r="KI7" s="357"/>
      <c r="KJ7" s="357"/>
      <c r="KK7" s="357"/>
      <c r="KL7" s="357"/>
      <c r="KM7" s="357"/>
      <c r="KN7" s="357"/>
      <c r="KO7" s="357"/>
      <c r="KP7" s="357"/>
      <c r="KQ7" s="357"/>
      <c r="KR7" s="357"/>
      <c r="KS7" s="357"/>
      <c r="KT7" s="357"/>
      <c r="KU7" s="357"/>
      <c r="KV7" s="357"/>
      <c r="KW7" s="357"/>
      <c r="KX7" s="357"/>
      <c r="KY7" s="357"/>
      <c r="KZ7" s="357"/>
      <c r="LA7" s="357"/>
      <c r="LB7" s="357"/>
      <c r="LC7" s="357"/>
      <c r="LD7" s="357"/>
      <c r="LE7" s="357"/>
      <c r="LF7" s="357"/>
      <c r="LG7" s="357"/>
      <c r="LH7" s="357"/>
      <c r="LI7" s="357"/>
      <c r="LJ7" s="357"/>
      <c r="LK7" s="357"/>
      <c r="LL7" s="357"/>
      <c r="LM7" s="357"/>
      <c r="LN7" s="357"/>
      <c r="LO7" s="357"/>
      <c r="LP7" s="357"/>
      <c r="LQ7" s="357"/>
      <c r="LR7" s="357"/>
      <c r="LS7" s="357"/>
      <c r="LT7" s="357"/>
      <c r="LU7" s="357"/>
      <c r="LV7" s="357"/>
      <c r="LW7" s="357"/>
      <c r="LX7" s="357"/>
      <c r="LY7" s="357"/>
      <c r="LZ7" s="357"/>
      <c r="MA7" s="357"/>
      <c r="MB7" s="357"/>
      <c r="MC7" s="357"/>
      <c r="MD7" s="357"/>
      <c r="ME7" s="357"/>
      <c r="MF7" s="357"/>
      <c r="MG7" s="357"/>
      <c r="MH7" s="357"/>
      <c r="MI7" s="357"/>
      <c r="MJ7" s="357"/>
      <c r="MK7" s="357"/>
      <c r="ML7" s="357"/>
      <c r="MM7" s="357"/>
      <c r="MN7" s="357"/>
      <c r="MO7" s="357"/>
      <c r="MP7" s="357"/>
      <c r="MQ7" s="357"/>
      <c r="MR7" s="357"/>
      <c r="MS7" s="357"/>
      <c r="MT7" s="357"/>
      <c r="MU7" s="357"/>
      <c r="MV7" s="357"/>
      <c r="MW7" s="357"/>
      <c r="MX7" s="357"/>
      <c r="MY7" s="357"/>
      <c r="MZ7" s="357"/>
      <c r="NA7" s="357"/>
      <c r="NB7" s="357"/>
      <c r="NC7" s="357"/>
      <c r="ND7" s="357"/>
      <c r="NE7" s="357"/>
      <c r="NF7" s="357"/>
      <c r="NG7" s="357"/>
      <c r="NH7" s="357"/>
      <c r="NI7" s="357"/>
      <c r="NJ7" s="357"/>
      <c r="NK7" s="357"/>
      <c r="NL7" s="357"/>
      <c r="NM7" s="357"/>
      <c r="NN7" s="357"/>
      <c r="NO7" s="357"/>
      <c r="NP7" s="357"/>
      <c r="NQ7" s="357"/>
      <c r="NR7" s="357"/>
      <c r="NS7" s="357"/>
      <c r="NT7" s="357"/>
      <c r="NU7" s="357"/>
      <c r="NV7" s="357"/>
      <c r="NW7" s="357"/>
      <c r="NX7" s="357"/>
      <c r="NY7" s="357"/>
      <c r="NZ7" s="357"/>
      <c r="OA7" s="357"/>
      <c r="OB7" s="357"/>
      <c r="OC7" s="357"/>
      <c r="OD7" s="357"/>
      <c r="OE7" s="357"/>
      <c r="OF7" s="357"/>
      <c r="OG7" s="357"/>
      <c r="OH7" s="357"/>
      <c r="OI7" s="357"/>
      <c r="OJ7" s="357"/>
      <c r="OK7" s="357"/>
      <c r="OL7" s="357"/>
      <c r="OM7" s="357"/>
      <c r="ON7" s="357"/>
      <c r="OO7" s="357"/>
      <c r="OP7" s="357"/>
      <c r="OQ7" s="357"/>
      <c r="OR7" s="357"/>
      <c r="OS7" s="357"/>
      <c r="OT7" s="357"/>
      <c r="OU7" s="357"/>
      <c r="OV7" s="357"/>
      <c r="OW7" s="357"/>
      <c r="OX7" s="357"/>
      <c r="OY7" s="357"/>
      <c r="OZ7" s="357"/>
      <c r="PA7" s="357"/>
      <c r="PB7" s="357"/>
      <c r="PC7" s="357"/>
      <c r="PD7" s="357"/>
      <c r="PE7" s="357"/>
      <c r="PF7" s="357"/>
      <c r="PG7" s="357"/>
      <c r="PH7" s="357"/>
      <c r="PI7" s="357"/>
      <c r="PJ7" s="357"/>
      <c r="PK7" s="357"/>
      <c r="PL7" s="357"/>
      <c r="PM7" s="357"/>
      <c r="PN7" s="357"/>
      <c r="PO7" s="357"/>
      <c r="PP7" s="357"/>
      <c r="PQ7" s="357"/>
      <c r="PR7" s="357"/>
      <c r="PS7" s="357"/>
      <c r="PT7" s="357"/>
      <c r="PU7" s="357"/>
      <c r="PV7" s="357"/>
      <c r="PW7" s="357"/>
      <c r="PX7" s="357"/>
      <c r="PY7" s="357"/>
      <c r="PZ7" s="357"/>
      <c r="QA7" s="357"/>
      <c r="QB7" s="357"/>
      <c r="QC7" s="357"/>
      <c r="QD7" s="357"/>
      <c r="QE7" s="357"/>
      <c r="QF7" s="357"/>
      <c r="QG7" s="357"/>
      <c r="QH7" s="357"/>
      <c r="QI7" s="357"/>
      <c r="QJ7" s="357"/>
      <c r="QK7" s="357"/>
      <c r="QL7" s="357"/>
      <c r="QM7" s="357"/>
      <c r="QN7" s="357"/>
      <c r="QO7" s="357"/>
      <c r="QP7" s="357"/>
      <c r="QQ7" s="357"/>
      <c r="QR7" s="357"/>
      <c r="QS7" s="357"/>
      <c r="QT7" s="357"/>
      <c r="QU7" s="357"/>
      <c r="QV7" s="357"/>
      <c r="QW7" s="357"/>
      <c r="QX7" s="357"/>
      <c r="QY7" s="357"/>
      <c r="QZ7" s="357"/>
      <c r="RA7" s="357"/>
      <c r="RB7" s="357"/>
      <c r="RC7" s="357"/>
      <c r="RD7" s="357"/>
      <c r="RE7" s="357"/>
      <c r="RF7" s="357"/>
      <c r="RG7" s="357"/>
      <c r="RH7" s="357"/>
      <c r="RI7" s="357"/>
      <c r="RJ7" s="357"/>
      <c r="RK7" s="357"/>
      <c r="RL7" s="357"/>
      <c r="RM7" s="357"/>
      <c r="RN7" s="357"/>
      <c r="RO7" s="357"/>
      <c r="RP7" s="357"/>
      <c r="RQ7" s="357"/>
      <c r="RR7" s="357"/>
      <c r="RS7" s="357"/>
      <c r="RT7" s="357"/>
      <c r="RU7" s="357"/>
      <c r="RV7" s="357"/>
      <c r="RW7" s="357"/>
      <c r="RX7" s="357"/>
      <c r="RY7" s="357"/>
      <c r="RZ7" s="357"/>
      <c r="SA7" s="357"/>
      <c r="SB7" s="357"/>
      <c r="SC7" s="357"/>
      <c r="SD7" s="357"/>
      <c r="SE7" s="357"/>
      <c r="SF7" s="357"/>
      <c r="SG7" s="357"/>
      <c r="SH7" s="357"/>
      <c r="SI7" s="357"/>
      <c r="SJ7" s="357"/>
      <c r="SK7" s="357"/>
      <c r="SL7" s="357"/>
      <c r="SM7" s="357"/>
      <c r="SN7" s="357"/>
      <c r="SO7" s="357"/>
      <c r="SP7" s="357"/>
      <c r="SQ7" s="357"/>
      <c r="SR7" s="357"/>
      <c r="SS7" s="357"/>
      <c r="ST7" s="357"/>
      <c r="SU7" s="357"/>
      <c r="SV7" s="357"/>
      <c r="SW7" s="357"/>
      <c r="SX7" s="357"/>
      <c r="SY7" s="357"/>
      <c r="SZ7" s="357"/>
      <c r="TA7" s="357"/>
      <c r="TB7" s="357"/>
      <c r="TC7" s="357"/>
      <c r="TD7" s="357"/>
      <c r="TE7" s="357"/>
      <c r="TF7" s="357"/>
      <c r="TG7" s="357"/>
      <c r="TH7" s="357"/>
      <c r="TI7" s="357"/>
      <c r="TJ7" s="357"/>
      <c r="TK7" s="357"/>
      <c r="TL7" s="357"/>
      <c r="TM7" s="357"/>
      <c r="TN7" s="357"/>
      <c r="TO7" s="357"/>
      <c r="TP7" s="357"/>
      <c r="TQ7" s="357"/>
      <c r="TR7" s="357"/>
      <c r="TS7" s="357"/>
      <c r="TT7" s="357"/>
      <c r="TU7" s="357"/>
      <c r="TV7" s="357"/>
      <c r="TW7" s="357"/>
      <c r="TX7" s="357"/>
      <c r="TY7" s="357"/>
      <c r="TZ7" s="357"/>
      <c r="UA7" s="357"/>
      <c r="UB7" s="357"/>
      <c r="UC7" s="357"/>
      <c r="UD7" s="357"/>
      <c r="UE7" s="357"/>
      <c r="UF7" s="357"/>
      <c r="UG7" s="357"/>
      <c r="UH7" s="357"/>
      <c r="UI7" s="357"/>
      <c r="UJ7" s="357"/>
      <c r="UK7" s="357"/>
      <c r="UL7" s="357"/>
      <c r="UM7" s="357"/>
      <c r="UN7" s="357"/>
      <c r="UO7" s="357"/>
      <c r="UP7" s="357"/>
      <c r="UQ7" s="357"/>
      <c r="UR7" s="357"/>
      <c r="US7" s="357"/>
      <c r="UT7" s="357"/>
      <c r="UU7" s="357"/>
      <c r="UV7" s="357"/>
      <c r="UW7" s="357"/>
      <c r="UX7" s="357"/>
      <c r="UY7" s="357"/>
      <c r="UZ7" s="357"/>
      <c r="VA7" s="357"/>
      <c r="VB7" s="357"/>
      <c r="VC7" s="357"/>
      <c r="VD7" s="357"/>
      <c r="VE7" s="357"/>
      <c r="VF7" s="357"/>
      <c r="VG7" s="357"/>
      <c r="VH7" s="357"/>
      <c r="VI7" s="357"/>
      <c r="VJ7" s="357"/>
      <c r="VK7" s="357"/>
      <c r="VL7" s="357"/>
      <c r="VM7" s="357"/>
      <c r="VN7" s="357"/>
    </row>
    <row r="8" spans="1:586" s="307" customFormat="1" ht="15.6" customHeight="1">
      <c r="A8" s="321"/>
      <c r="B8" s="1268" t="s">
        <v>235</v>
      </c>
      <c r="C8" s="1268"/>
      <c r="D8" s="1268"/>
      <c r="E8" s="1268"/>
      <c r="F8" s="1269"/>
      <c r="G8" s="1394" t="s">
        <v>236</v>
      </c>
      <c r="H8" s="1395"/>
      <c r="I8" s="1395"/>
      <c r="J8" s="1395"/>
      <c r="K8" s="1395"/>
      <c r="L8" s="1395"/>
      <c r="M8" s="1395"/>
      <c r="N8" s="1395"/>
      <c r="O8" s="1395"/>
      <c r="P8" s="1395"/>
      <c r="Q8" s="1396" t="s">
        <v>237</v>
      </c>
      <c r="R8" s="1395"/>
      <c r="S8" s="1395"/>
      <c r="T8" s="1395"/>
      <c r="U8" s="1395"/>
      <c r="V8" s="1395"/>
      <c r="W8" s="1395"/>
      <c r="X8" s="1395"/>
      <c r="Y8" s="1395"/>
      <c r="Z8" s="1395"/>
      <c r="AA8" s="1395"/>
      <c r="AB8" s="1395"/>
      <c r="AC8" s="1395"/>
      <c r="AD8" s="1395"/>
      <c r="AE8" s="1395"/>
      <c r="AF8" s="1395"/>
      <c r="AG8" s="1397"/>
      <c r="AH8" s="317"/>
      <c r="AI8" s="317"/>
      <c r="AJ8" s="317"/>
      <c r="AK8" s="317"/>
      <c r="AL8" s="317"/>
      <c r="AM8" s="317"/>
      <c r="AN8" s="317"/>
      <c r="AO8" s="354"/>
      <c r="AP8" s="437" t="s">
        <v>238</v>
      </c>
      <c r="AQ8" s="438"/>
      <c r="AR8" s="438"/>
      <c r="AS8" s="438"/>
      <c r="AT8" s="438"/>
      <c r="AU8" s="438"/>
      <c r="AV8" s="438"/>
      <c r="AZ8" s="307" t="s">
        <v>239</v>
      </c>
      <c r="BG8" s="307" t="s">
        <v>240</v>
      </c>
      <c r="BH8" s="307" t="s">
        <v>241</v>
      </c>
      <c r="CN8" s="357"/>
      <c r="CO8" s="357"/>
      <c r="CP8" s="357"/>
      <c r="CQ8" s="357"/>
      <c r="CR8" s="357"/>
      <c r="CS8" s="357"/>
      <c r="CT8" s="357"/>
      <c r="CU8" s="357"/>
      <c r="CV8" s="357"/>
      <c r="CW8" s="357"/>
      <c r="CX8" s="357"/>
      <c r="CY8" s="357"/>
      <c r="CZ8" s="357"/>
      <c r="DA8" s="357"/>
      <c r="DB8" s="357"/>
      <c r="DC8" s="357"/>
      <c r="DD8" s="357"/>
      <c r="DE8" s="357"/>
      <c r="DF8" s="357"/>
      <c r="DG8" s="357"/>
      <c r="DH8" s="357"/>
      <c r="DI8" s="357"/>
      <c r="DJ8" s="357"/>
      <c r="DK8" s="357"/>
      <c r="DL8" s="357"/>
      <c r="DM8" s="357"/>
      <c r="DN8" s="357"/>
      <c r="DO8" s="357"/>
      <c r="DP8" s="357"/>
      <c r="DQ8" s="357"/>
      <c r="DR8" s="357"/>
      <c r="DS8" s="357"/>
      <c r="DT8" s="357"/>
      <c r="DU8" s="357"/>
      <c r="DV8" s="357"/>
      <c r="DW8" s="357"/>
      <c r="DX8" s="357"/>
      <c r="DY8" s="357"/>
      <c r="DZ8" s="357"/>
      <c r="EA8" s="357"/>
      <c r="EB8" s="357"/>
      <c r="EC8" s="357"/>
      <c r="ED8" s="357"/>
      <c r="EE8" s="357"/>
      <c r="EF8" s="357"/>
      <c r="EG8" s="357"/>
      <c r="EH8" s="357"/>
      <c r="EI8" s="357"/>
      <c r="EJ8" s="357"/>
      <c r="EK8" s="357"/>
      <c r="EL8" s="357"/>
      <c r="EM8" s="357"/>
      <c r="EN8" s="357"/>
      <c r="EO8" s="357"/>
      <c r="EP8" s="357"/>
      <c r="EQ8" s="357"/>
      <c r="ER8" s="357"/>
      <c r="ES8" s="357"/>
      <c r="ET8" s="357"/>
      <c r="EU8" s="357"/>
      <c r="EV8" s="357"/>
      <c r="EW8" s="357"/>
      <c r="EX8" s="357"/>
      <c r="EY8" s="357"/>
      <c r="EZ8" s="357"/>
      <c r="FA8" s="357"/>
      <c r="FB8" s="357"/>
      <c r="FC8" s="357"/>
      <c r="FD8" s="357"/>
      <c r="FE8" s="357"/>
      <c r="FF8" s="357"/>
      <c r="FG8" s="357"/>
      <c r="FH8" s="357"/>
      <c r="FI8" s="357"/>
      <c r="FJ8" s="357"/>
      <c r="FK8" s="357"/>
      <c r="FL8" s="357"/>
      <c r="FM8" s="357"/>
      <c r="FN8" s="357"/>
      <c r="FO8" s="357"/>
      <c r="FP8" s="357"/>
      <c r="FQ8" s="357"/>
      <c r="FR8" s="357"/>
      <c r="FS8" s="357"/>
      <c r="FT8" s="357"/>
      <c r="FU8" s="357"/>
      <c r="FV8" s="357"/>
      <c r="FW8" s="357"/>
      <c r="FX8" s="357"/>
      <c r="FY8" s="357"/>
      <c r="FZ8" s="357"/>
      <c r="GA8" s="357"/>
      <c r="GB8" s="357"/>
      <c r="GC8" s="357"/>
      <c r="GD8" s="357"/>
      <c r="GE8" s="357"/>
      <c r="GF8" s="357"/>
      <c r="GG8" s="357"/>
      <c r="GH8" s="357"/>
      <c r="GI8" s="357"/>
      <c r="GJ8" s="357"/>
      <c r="GK8" s="357"/>
      <c r="GL8" s="357"/>
      <c r="GM8" s="357"/>
      <c r="GN8" s="357"/>
      <c r="GO8" s="357"/>
      <c r="GP8" s="357"/>
      <c r="GQ8" s="357"/>
      <c r="GR8" s="357"/>
      <c r="GS8" s="357"/>
      <c r="GT8" s="357"/>
      <c r="GU8" s="357"/>
      <c r="GV8" s="357"/>
      <c r="GW8" s="357"/>
      <c r="GX8" s="357"/>
      <c r="GY8" s="357"/>
      <c r="GZ8" s="357"/>
      <c r="HA8" s="357"/>
      <c r="HB8" s="357"/>
      <c r="HC8" s="357"/>
      <c r="HD8" s="357"/>
      <c r="HE8" s="357"/>
      <c r="HF8" s="357"/>
      <c r="HG8" s="357"/>
      <c r="HH8" s="357"/>
      <c r="HI8" s="357"/>
      <c r="HJ8" s="357"/>
      <c r="HK8" s="357"/>
      <c r="HL8" s="357"/>
      <c r="HM8" s="357"/>
      <c r="HN8" s="357"/>
      <c r="HO8" s="357"/>
      <c r="HP8" s="357"/>
      <c r="HQ8" s="357"/>
      <c r="HR8" s="357"/>
      <c r="HS8" s="357"/>
      <c r="HT8" s="357"/>
      <c r="HU8" s="357"/>
      <c r="HV8" s="357"/>
      <c r="HW8" s="357"/>
      <c r="HX8" s="357"/>
      <c r="HY8" s="357"/>
      <c r="HZ8" s="357"/>
      <c r="IA8" s="357"/>
      <c r="IB8" s="357"/>
      <c r="IC8" s="357"/>
      <c r="ID8" s="357"/>
      <c r="IE8" s="357"/>
      <c r="IF8" s="357"/>
      <c r="IG8" s="357"/>
      <c r="IH8" s="357"/>
      <c r="II8" s="357"/>
      <c r="IJ8" s="357"/>
      <c r="IK8" s="357"/>
      <c r="IL8" s="357"/>
      <c r="IM8" s="357"/>
      <c r="IN8" s="357"/>
      <c r="IO8" s="357"/>
      <c r="IP8" s="357"/>
      <c r="IQ8" s="357"/>
      <c r="IR8" s="357"/>
      <c r="IS8" s="357"/>
      <c r="IT8" s="357"/>
      <c r="IU8" s="357"/>
      <c r="IV8" s="357"/>
      <c r="IW8" s="357"/>
      <c r="IX8" s="357"/>
      <c r="IY8" s="357"/>
      <c r="IZ8" s="357"/>
      <c r="JA8" s="357"/>
      <c r="JB8" s="357"/>
      <c r="JC8" s="357"/>
      <c r="JD8" s="357"/>
      <c r="JE8" s="357"/>
      <c r="JF8" s="357"/>
      <c r="JG8" s="357"/>
      <c r="JH8" s="357"/>
      <c r="JI8" s="357"/>
      <c r="JJ8" s="357"/>
      <c r="JK8" s="357"/>
      <c r="JL8" s="357"/>
      <c r="JM8" s="357"/>
      <c r="JN8" s="357"/>
      <c r="JO8" s="357"/>
      <c r="JP8" s="357"/>
      <c r="JQ8" s="357"/>
      <c r="JR8" s="357"/>
      <c r="JS8" s="357"/>
      <c r="JT8" s="357"/>
      <c r="JU8" s="357"/>
      <c r="JV8" s="357"/>
      <c r="JW8" s="357"/>
      <c r="JX8" s="357"/>
      <c r="JY8" s="357"/>
      <c r="JZ8" s="357"/>
      <c r="KA8" s="357"/>
      <c r="KB8" s="357"/>
      <c r="KC8" s="357"/>
      <c r="KD8" s="357"/>
      <c r="KE8" s="357"/>
      <c r="KF8" s="357"/>
      <c r="KG8" s="357"/>
      <c r="KH8" s="357"/>
      <c r="KI8" s="357"/>
      <c r="KJ8" s="357"/>
      <c r="KK8" s="357"/>
      <c r="KL8" s="357"/>
      <c r="KM8" s="357"/>
      <c r="KN8" s="357"/>
      <c r="KO8" s="357"/>
      <c r="KP8" s="357"/>
      <c r="KQ8" s="357"/>
      <c r="KR8" s="357"/>
      <c r="KS8" s="357"/>
      <c r="KT8" s="357"/>
      <c r="KU8" s="357"/>
      <c r="KV8" s="357"/>
      <c r="KW8" s="357"/>
      <c r="KX8" s="357"/>
      <c r="KY8" s="357"/>
      <c r="KZ8" s="357"/>
      <c r="LA8" s="357"/>
      <c r="LB8" s="357"/>
      <c r="LC8" s="357"/>
      <c r="LD8" s="357"/>
      <c r="LE8" s="357"/>
      <c r="LF8" s="357"/>
      <c r="LG8" s="357"/>
      <c r="LH8" s="357"/>
      <c r="LI8" s="357"/>
      <c r="LJ8" s="357"/>
      <c r="LK8" s="357"/>
      <c r="LL8" s="357"/>
      <c r="LM8" s="357"/>
      <c r="LN8" s="357"/>
      <c r="LO8" s="357"/>
      <c r="LP8" s="357"/>
      <c r="LQ8" s="357"/>
      <c r="LR8" s="357"/>
      <c r="LS8" s="357"/>
      <c r="LT8" s="357"/>
      <c r="LU8" s="357"/>
      <c r="LV8" s="357"/>
      <c r="LW8" s="357"/>
      <c r="LX8" s="357"/>
      <c r="LY8" s="357"/>
      <c r="LZ8" s="357"/>
      <c r="MA8" s="357"/>
      <c r="MB8" s="357"/>
      <c r="MC8" s="357"/>
      <c r="MD8" s="357"/>
      <c r="ME8" s="357"/>
      <c r="MF8" s="357"/>
      <c r="MG8" s="357"/>
      <c r="MH8" s="357"/>
      <c r="MI8" s="357"/>
      <c r="MJ8" s="357"/>
      <c r="MK8" s="357"/>
      <c r="ML8" s="357"/>
      <c r="MM8" s="357"/>
      <c r="MN8" s="357"/>
      <c r="MO8" s="357"/>
      <c r="MP8" s="357"/>
      <c r="MQ8" s="357"/>
      <c r="MR8" s="357"/>
      <c r="MS8" s="357"/>
      <c r="MT8" s="357"/>
      <c r="MU8" s="357"/>
      <c r="MV8" s="357"/>
      <c r="MW8" s="357"/>
      <c r="MX8" s="357"/>
      <c r="MY8" s="357"/>
      <c r="MZ8" s="357"/>
      <c r="NA8" s="357"/>
      <c r="NB8" s="357"/>
      <c r="NC8" s="357"/>
      <c r="ND8" s="357"/>
      <c r="NE8" s="357"/>
      <c r="NF8" s="357"/>
      <c r="NG8" s="357"/>
      <c r="NH8" s="357"/>
      <c r="NI8" s="357"/>
      <c r="NJ8" s="357"/>
      <c r="NK8" s="357"/>
      <c r="NL8" s="357"/>
      <c r="NM8" s="357"/>
      <c r="NN8" s="357"/>
      <c r="NO8" s="357"/>
      <c r="NP8" s="357"/>
      <c r="NQ8" s="357"/>
      <c r="NR8" s="357"/>
      <c r="NS8" s="357"/>
      <c r="NT8" s="357"/>
      <c r="NU8" s="357"/>
      <c r="NV8" s="357"/>
      <c r="NW8" s="357"/>
      <c r="NX8" s="357"/>
      <c r="NY8" s="357"/>
      <c r="NZ8" s="357"/>
      <c r="OA8" s="357"/>
      <c r="OB8" s="357"/>
      <c r="OC8" s="357"/>
      <c r="OD8" s="357"/>
      <c r="OE8" s="357"/>
      <c r="OF8" s="357"/>
      <c r="OG8" s="357"/>
      <c r="OH8" s="357"/>
      <c r="OI8" s="357"/>
      <c r="OJ8" s="357"/>
      <c r="OK8" s="357"/>
      <c r="OL8" s="357"/>
      <c r="OM8" s="357"/>
      <c r="ON8" s="357"/>
      <c r="OO8" s="357"/>
      <c r="OP8" s="357"/>
      <c r="OQ8" s="357"/>
      <c r="OR8" s="357"/>
      <c r="OS8" s="357"/>
      <c r="OT8" s="357"/>
      <c r="OU8" s="357"/>
      <c r="OV8" s="357"/>
      <c r="OW8" s="357"/>
      <c r="OX8" s="357"/>
      <c r="OY8" s="357"/>
      <c r="OZ8" s="357"/>
      <c r="PA8" s="357"/>
      <c r="PB8" s="357"/>
      <c r="PC8" s="357"/>
      <c r="PD8" s="357"/>
      <c r="PE8" s="357"/>
      <c r="PF8" s="357"/>
      <c r="PG8" s="357"/>
      <c r="PH8" s="357"/>
      <c r="PI8" s="357"/>
      <c r="PJ8" s="357"/>
      <c r="PK8" s="357"/>
      <c r="PL8" s="357"/>
      <c r="PM8" s="357"/>
      <c r="PN8" s="357"/>
      <c r="PO8" s="357"/>
      <c r="PP8" s="357"/>
      <c r="PQ8" s="357"/>
      <c r="PR8" s="357"/>
      <c r="PS8" s="357"/>
      <c r="PT8" s="357"/>
      <c r="PU8" s="357"/>
      <c r="PV8" s="357"/>
      <c r="PW8" s="357"/>
      <c r="PX8" s="357"/>
      <c r="PY8" s="357"/>
      <c r="PZ8" s="357"/>
      <c r="QA8" s="357"/>
      <c r="QB8" s="357"/>
      <c r="QC8" s="357"/>
      <c r="QD8" s="357"/>
      <c r="QE8" s="357"/>
      <c r="QF8" s="357"/>
      <c r="QG8" s="357"/>
      <c r="QH8" s="357"/>
      <c r="QI8" s="357"/>
      <c r="QJ8" s="357"/>
      <c r="QK8" s="357"/>
      <c r="QL8" s="357"/>
      <c r="QM8" s="357"/>
      <c r="QN8" s="357"/>
      <c r="QO8" s="357"/>
      <c r="QP8" s="357"/>
      <c r="QQ8" s="357"/>
      <c r="QR8" s="357"/>
      <c r="QS8" s="357"/>
      <c r="QT8" s="357"/>
      <c r="QU8" s="357"/>
      <c r="QV8" s="357"/>
      <c r="QW8" s="357"/>
      <c r="QX8" s="357"/>
      <c r="QY8" s="357"/>
      <c r="QZ8" s="357"/>
      <c r="RA8" s="357"/>
      <c r="RB8" s="357"/>
      <c r="RC8" s="357"/>
      <c r="RD8" s="357"/>
      <c r="RE8" s="357"/>
      <c r="RF8" s="357"/>
      <c r="RG8" s="357"/>
      <c r="RH8" s="357"/>
      <c r="RI8" s="357"/>
      <c r="RJ8" s="357"/>
      <c r="RK8" s="357"/>
      <c r="RL8" s="357"/>
      <c r="RM8" s="357"/>
      <c r="RN8" s="357"/>
      <c r="RO8" s="357"/>
      <c r="RP8" s="357"/>
      <c r="RQ8" s="357"/>
      <c r="RR8" s="357"/>
      <c r="RS8" s="357"/>
      <c r="RT8" s="357"/>
      <c r="RU8" s="357"/>
      <c r="RV8" s="357"/>
      <c r="RW8" s="357"/>
      <c r="RX8" s="357"/>
      <c r="RY8" s="357"/>
      <c r="RZ8" s="357"/>
      <c r="SA8" s="357"/>
      <c r="SB8" s="357"/>
      <c r="SC8" s="357"/>
      <c r="SD8" s="357"/>
      <c r="SE8" s="357"/>
      <c r="SF8" s="357"/>
      <c r="SG8" s="357"/>
      <c r="SH8" s="357"/>
      <c r="SI8" s="357"/>
      <c r="SJ8" s="357"/>
      <c r="SK8" s="357"/>
      <c r="SL8" s="357"/>
      <c r="SM8" s="357"/>
      <c r="SN8" s="357"/>
      <c r="SO8" s="357"/>
      <c r="SP8" s="357"/>
      <c r="SQ8" s="357"/>
      <c r="SR8" s="357"/>
      <c r="SS8" s="357"/>
      <c r="ST8" s="357"/>
      <c r="SU8" s="357"/>
      <c r="SV8" s="357"/>
      <c r="SW8" s="357"/>
      <c r="SX8" s="357"/>
      <c r="SY8" s="357"/>
      <c r="SZ8" s="357"/>
      <c r="TA8" s="357"/>
      <c r="TB8" s="357"/>
      <c r="TC8" s="357"/>
      <c r="TD8" s="357"/>
      <c r="TE8" s="357"/>
      <c r="TF8" s="357"/>
      <c r="TG8" s="357"/>
      <c r="TH8" s="357"/>
      <c r="TI8" s="357"/>
      <c r="TJ8" s="357"/>
      <c r="TK8" s="357"/>
      <c r="TL8" s="357"/>
      <c r="TM8" s="357"/>
      <c r="TN8" s="357"/>
      <c r="TO8" s="357"/>
      <c r="TP8" s="357"/>
      <c r="TQ8" s="357"/>
      <c r="TR8" s="357"/>
      <c r="TS8" s="357"/>
      <c r="TT8" s="357"/>
      <c r="TU8" s="357"/>
      <c r="TV8" s="357"/>
      <c r="TW8" s="357"/>
      <c r="TX8" s="357"/>
      <c r="TY8" s="357"/>
      <c r="TZ8" s="357"/>
      <c r="UA8" s="357"/>
      <c r="UB8" s="357"/>
      <c r="UC8" s="357"/>
      <c r="UD8" s="357"/>
      <c r="UE8" s="357"/>
      <c r="UF8" s="357"/>
      <c r="UG8" s="357"/>
      <c r="UH8" s="357"/>
      <c r="UI8" s="357"/>
      <c r="UJ8" s="357"/>
      <c r="UK8" s="357"/>
      <c r="UL8" s="357"/>
      <c r="UM8" s="357"/>
      <c r="UN8" s="357"/>
      <c r="UO8" s="357"/>
      <c r="UP8" s="357"/>
      <c r="UQ8" s="357"/>
      <c r="UR8" s="357"/>
      <c r="US8" s="357"/>
      <c r="UT8" s="357"/>
      <c r="UU8" s="357"/>
      <c r="UV8" s="357"/>
      <c r="UW8" s="357"/>
      <c r="UX8" s="357"/>
      <c r="UY8" s="357"/>
      <c r="UZ8" s="357"/>
      <c r="VA8" s="357"/>
      <c r="VB8" s="357"/>
      <c r="VC8" s="357"/>
      <c r="VD8" s="357"/>
      <c r="VE8" s="357"/>
      <c r="VF8" s="357"/>
      <c r="VG8" s="357"/>
      <c r="VH8" s="357"/>
      <c r="VI8" s="357"/>
      <c r="VJ8" s="357"/>
      <c r="VK8" s="357"/>
      <c r="VL8" s="357"/>
      <c r="VM8" s="357"/>
      <c r="VN8" s="357"/>
    </row>
    <row r="9" spans="1:586" s="307" customFormat="1" ht="23.25" customHeight="1">
      <c r="A9" s="322"/>
      <c r="B9" s="1371" t="s">
        <v>242</v>
      </c>
      <c r="C9" s="1371"/>
      <c r="D9" s="1371"/>
      <c r="E9" s="1371"/>
      <c r="F9" s="1372"/>
      <c r="G9" s="1373"/>
      <c r="H9" s="1374"/>
      <c r="I9" s="1374"/>
      <c r="J9" s="1374"/>
      <c r="K9" s="1374"/>
      <c r="L9" s="1374"/>
      <c r="M9" s="1374"/>
      <c r="N9" s="1374"/>
      <c r="O9" s="1374"/>
      <c r="P9" s="1374"/>
      <c r="Q9" s="1375"/>
      <c r="R9" s="1374"/>
      <c r="S9" s="1374"/>
      <c r="T9" s="1374"/>
      <c r="U9" s="1374"/>
      <c r="V9" s="1374"/>
      <c r="W9" s="1374"/>
      <c r="X9" s="1374"/>
      <c r="Y9" s="1374"/>
      <c r="Z9" s="1374"/>
      <c r="AA9" s="1374"/>
      <c r="AB9" s="1374"/>
      <c r="AC9" s="1374"/>
      <c r="AD9" s="1374"/>
      <c r="AE9" s="1376"/>
      <c r="AF9" s="1376"/>
      <c r="AG9" s="1377"/>
      <c r="AH9" s="317"/>
      <c r="AI9" s="317"/>
      <c r="AJ9" s="317"/>
      <c r="AK9" s="317"/>
      <c r="AL9" s="317"/>
      <c r="AM9" s="317"/>
      <c r="AN9" s="317"/>
      <c r="AO9" s="354"/>
      <c r="AP9" s="438" t="s">
        <v>243</v>
      </c>
      <c r="AQ9" s="438"/>
      <c r="AR9" s="438"/>
      <c r="AS9" s="438"/>
      <c r="AT9" s="438"/>
      <c r="AU9" s="438"/>
      <c r="AV9" s="438"/>
      <c r="AZ9" s="307" t="s">
        <v>244</v>
      </c>
      <c r="BG9" s="307" t="s">
        <v>245</v>
      </c>
      <c r="BH9" s="307" t="s">
        <v>246</v>
      </c>
      <c r="CN9" s="357"/>
      <c r="CO9" s="357"/>
      <c r="CP9" s="357"/>
      <c r="CQ9" s="357"/>
      <c r="CR9" s="357"/>
      <c r="CS9" s="357"/>
      <c r="CT9" s="357"/>
      <c r="CU9" s="357"/>
      <c r="CV9" s="357"/>
      <c r="CW9" s="357"/>
      <c r="CX9" s="357"/>
      <c r="CY9" s="357"/>
      <c r="CZ9" s="357"/>
      <c r="DA9" s="357"/>
      <c r="DB9" s="357"/>
      <c r="DC9" s="357"/>
      <c r="DD9" s="357"/>
      <c r="DE9" s="357"/>
      <c r="DF9" s="357"/>
      <c r="DG9" s="357"/>
      <c r="DH9" s="357"/>
      <c r="DI9" s="357"/>
      <c r="DJ9" s="357"/>
      <c r="DK9" s="357"/>
      <c r="DL9" s="357"/>
      <c r="DM9" s="357"/>
      <c r="DN9" s="357"/>
      <c r="DO9" s="357"/>
      <c r="DP9" s="357"/>
      <c r="DQ9" s="357"/>
      <c r="DR9" s="357"/>
      <c r="DS9" s="357"/>
      <c r="DT9" s="357"/>
      <c r="DU9" s="357"/>
      <c r="DV9" s="357"/>
      <c r="DW9" s="357"/>
      <c r="DX9" s="357"/>
      <c r="DY9" s="357"/>
      <c r="DZ9" s="357"/>
      <c r="EA9" s="357"/>
      <c r="EB9" s="357"/>
      <c r="EC9" s="357"/>
      <c r="ED9" s="357"/>
      <c r="EE9" s="357"/>
      <c r="EF9" s="357"/>
      <c r="EG9" s="357"/>
      <c r="EH9" s="357"/>
      <c r="EI9" s="357"/>
      <c r="EJ9" s="357"/>
      <c r="EK9" s="357"/>
      <c r="EL9" s="357"/>
      <c r="EM9" s="357"/>
      <c r="EN9" s="357"/>
      <c r="EO9" s="357"/>
      <c r="EP9" s="357"/>
      <c r="EQ9" s="357"/>
      <c r="ER9" s="357"/>
      <c r="ES9" s="357"/>
      <c r="ET9" s="357"/>
      <c r="EU9" s="357"/>
      <c r="EV9" s="357"/>
      <c r="EW9" s="357"/>
      <c r="EX9" s="357"/>
      <c r="EY9" s="357"/>
      <c r="EZ9" s="357"/>
      <c r="FA9" s="357"/>
      <c r="FB9" s="357"/>
      <c r="FC9" s="357"/>
      <c r="FD9" s="357"/>
      <c r="FE9" s="357"/>
      <c r="FF9" s="357"/>
      <c r="FG9" s="357"/>
      <c r="FH9" s="357"/>
      <c r="FI9" s="357"/>
      <c r="FJ9" s="357"/>
      <c r="FK9" s="357"/>
      <c r="FL9" s="357"/>
      <c r="FM9" s="357"/>
      <c r="FN9" s="357"/>
      <c r="FO9" s="357"/>
      <c r="FP9" s="357"/>
      <c r="FQ9" s="357"/>
      <c r="FR9" s="357"/>
      <c r="FS9" s="357"/>
      <c r="FT9" s="357"/>
      <c r="FU9" s="357"/>
      <c r="FV9" s="357"/>
      <c r="FW9" s="357"/>
      <c r="FX9" s="357"/>
      <c r="FY9" s="357"/>
      <c r="FZ9" s="357"/>
      <c r="GA9" s="357"/>
      <c r="GB9" s="357"/>
      <c r="GC9" s="357"/>
      <c r="GD9" s="357"/>
      <c r="GE9" s="357"/>
      <c r="GF9" s="357"/>
      <c r="GG9" s="357"/>
      <c r="GH9" s="357"/>
      <c r="GI9" s="357"/>
      <c r="GJ9" s="357"/>
      <c r="GK9" s="357"/>
      <c r="GL9" s="357"/>
      <c r="GM9" s="357"/>
      <c r="GN9" s="357"/>
      <c r="GO9" s="357"/>
      <c r="GP9" s="357"/>
      <c r="GQ9" s="357"/>
      <c r="GR9" s="357"/>
      <c r="GS9" s="357"/>
      <c r="GT9" s="357"/>
      <c r="GU9" s="357"/>
      <c r="GV9" s="357"/>
      <c r="GW9" s="357"/>
      <c r="GX9" s="357"/>
      <c r="GY9" s="357"/>
      <c r="GZ9" s="357"/>
      <c r="HA9" s="357"/>
      <c r="HB9" s="357"/>
      <c r="HC9" s="357"/>
      <c r="HD9" s="357"/>
      <c r="HE9" s="357"/>
      <c r="HF9" s="357"/>
      <c r="HG9" s="357"/>
      <c r="HH9" s="357"/>
      <c r="HI9" s="357"/>
      <c r="HJ9" s="357"/>
      <c r="HK9" s="357"/>
      <c r="HL9" s="357"/>
      <c r="HM9" s="357"/>
      <c r="HN9" s="357"/>
      <c r="HO9" s="357"/>
      <c r="HP9" s="357"/>
      <c r="HQ9" s="357"/>
      <c r="HR9" s="357"/>
      <c r="HS9" s="357"/>
      <c r="HT9" s="357"/>
      <c r="HU9" s="357"/>
      <c r="HV9" s="357"/>
      <c r="HW9" s="357"/>
      <c r="HX9" s="357"/>
      <c r="HY9" s="357"/>
      <c r="HZ9" s="357"/>
      <c r="IA9" s="357"/>
      <c r="IB9" s="357"/>
      <c r="IC9" s="357"/>
      <c r="ID9" s="357"/>
      <c r="IE9" s="357"/>
      <c r="IF9" s="357"/>
      <c r="IG9" s="357"/>
      <c r="IH9" s="357"/>
      <c r="II9" s="357"/>
      <c r="IJ9" s="357"/>
      <c r="IK9" s="357"/>
      <c r="IL9" s="357"/>
      <c r="IM9" s="357"/>
      <c r="IN9" s="357"/>
      <c r="IO9" s="357"/>
      <c r="IP9" s="357"/>
      <c r="IQ9" s="357"/>
      <c r="IR9" s="357"/>
      <c r="IS9" s="357"/>
      <c r="IT9" s="357"/>
      <c r="IU9" s="357"/>
      <c r="IV9" s="357"/>
      <c r="IW9" s="357"/>
      <c r="IX9" s="357"/>
      <c r="IY9" s="357"/>
      <c r="IZ9" s="357"/>
      <c r="JA9" s="357"/>
      <c r="JB9" s="357"/>
      <c r="JC9" s="357"/>
      <c r="JD9" s="357"/>
      <c r="JE9" s="357"/>
      <c r="JF9" s="357"/>
      <c r="JG9" s="357"/>
      <c r="JH9" s="357"/>
      <c r="JI9" s="357"/>
      <c r="JJ9" s="357"/>
      <c r="JK9" s="357"/>
      <c r="JL9" s="357"/>
      <c r="JM9" s="357"/>
      <c r="JN9" s="357"/>
      <c r="JO9" s="357"/>
      <c r="JP9" s="357"/>
      <c r="JQ9" s="357"/>
      <c r="JR9" s="357"/>
      <c r="JS9" s="357"/>
      <c r="JT9" s="357"/>
      <c r="JU9" s="357"/>
      <c r="JV9" s="357"/>
      <c r="JW9" s="357"/>
      <c r="JX9" s="357"/>
      <c r="JY9" s="357"/>
      <c r="JZ9" s="357"/>
      <c r="KA9" s="357"/>
      <c r="KB9" s="357"/>
      <c r="KC9" s="357"/>
      <c r="KD9" s="357"/>
      <c r="KE9" s="357"/>
      <c r="KF9" s="357"/>
      <c r="KG9" s="357"/>
      <c r="KH9" s="357"/>
      <c r="KI9" s="357"/>
      <c r="KJ9" s="357"/>
      <c r="KK9" s="357"/>
      <c r="KL9" s="357"/>
      <c r="KM9" s="357"/>
      <c r="KN9" s="357"/>
      <c r="KO9" s="357"/>
      <c r="KP9" s="357"/>
      <c r="KQ9" s="357"/>
      <c r="KR9" s="357"/>
      <c r="KS9" s="357"/>
      <c r="KT9" s="357"/>
      <c r="KU9" s="357"/>
      <c r="KV9" s="357"/>
      <c r="KW9" s="357"/>
      <c r="KX9" s="357"/>
      <c r="KY9" s="357"/>
      <c r="KZ9" s="357"/>
      <c r="LA9" s="357"/>
      <c r="LB9" s="357"/>
      <c r="LC9" s="357"/>
      <c r="LD9" s="357"/>
      <c r="LE9" s="357"/>
      <c r="LF9" s="357"/>
      <c r="LG9" s="357"/>
      <c r="LH9" s="357"/>
      <c r="LI9" s="357"/>
      <c r="LJ9" s="357"/>
      <c r="LK9" s="357"/>
      <c r="LL9" s="357"/>
      <c r="LM9" s="357"/>
      <c r="LN9" s="357"/>
      <c r="LO9" s="357"/>
      <c r="LP9" s="357"/>
      <c r="LQ9" s="357"/>
      <c r="LR9" s="357"/>
      <c r="LS9" s="357"/>
      <c r="LT9" s="357"/>
      <c r="LU9" s="357"/>
      <c r="LV9" s="357"/>
      <c r="LW9" s="357"/>
      <c r="LX9" s="357"/>
      <c r="LY9" s="357"/>
      <c r="LZ9" s="357"/>
      <c r="MA9" s="357"/>
      <c r="MB9" s="357"/>
      <c r="MC9" s="357"/>
      <c r="MD9" s="357"/>
      <c r="ME9" s="357"/>
      <c r="MF9" s="357"/>
      <c r="MG9" s="357"/>
      <c r="MH9" s="357"/>
      <c r="MI9" s="357"/>
      <c r="MJ9" s="357"/>
      <c r="MK9" s="357"/>
      <c r="ML9" s="357"/>
      <c r="MM9" s="357"/>
      <c r="MN9" s="357"/>
      <c r="MO9" s="357"/>
      <c r="MP9" s="357"/>
      <c r="MQ9" s="357"/>
      <c r="MR9" s="357"/>
      <c r="MS9" s="357"/>
      <c r="MT9" s="357"/>
      <c r="MU9" s="357"/>
      <c r="MV9" s="357"/>
      <c r="MW9" s="357"/>
      <c r="MX9" s="357"/>
      <c r="MY9" s="357"/>
      <c r="MZ9" s="357"/>
      <c r="NA9" s="357"/>
      <c r="NB9" s="357"/>
      <c r="NC9" s="357"/>
      <c r="ND9" s="357"/>
      <c r="NE9" s="357"/>
      <c r="NF9" s="357"/>
      <c r="NG9" s="357"/>
      <c r="NH9" s="357"/>
      <c r="NI9" s="357"/>
      <c r="NJ9" s="357"/>
      <c r="NK9" s="357"/>
      <c r="NL9" s="357"/>
      <c r="NM9" s="357"/>
      <c r="NN9" s="357"/>
      <c r="NO9" s="357"/>
      <c r="NP9" s="357"/>
      <c r="NQ9" s="357"/>
      <c r="NR9" s="357"/>
      <c r="NS9" s="357"/>
      <c r="NT9" s="357"/>
      <c r="NU9" s="357"/>
      <c r="NV9" s="357"/>
      <c r="NW9" s="357"/>
      <c r="NX9" s="357"/>
      <c r="NY9" s="357"/>
      <c r="NZ9" s="357"/>
      <c r="OA9" s="357"/>
      <c r="OB9" s="357"/>
      <c r="OC9" s="357"/>
      <c r="OD9" s="357"/>
      <c r="OE9" s="357"/>
      <c r="OF9" s="357"/>
      <c r="OG9" s="357"/>
      <c r="OH9" s="357"/>
      <c r="OI9" s="357"/>
      <c r="OJ9" s="357"/>
      <c r="OK9" s="357"/>
      <c r="OL9" s="357"/>
      <c r="OM9" s="357"/>
      <c r="ON9" s="357"/>
      <c r="OO9" s="357"/>
      <c r="OP9" s="357"/>
      <c r="OQ9" s="357"/>
      <c r="OR9" s="357"/>
      <c r="OS9" s="357"/>
      <c r="OT9" s="357"/>
      <c r="OU9" s="357"/>
      <c r="OV9" s="357"/>
      <c r="OW9" s="357"/>
      <c r="OX9" s="357"/>
      <c r="OY9" s="357"/>
      <c r="OZ9" s="357"/>
      <c r="PA9" s="357"/>
      <c r="PB9" s="357"/>
      <c r="PC9" s="357"/>
      <c r="PD9" s="357"/>
      <c r="PE9" s="357"/>
      <c r="PF9" s="357"/>
      <c r="PG9" s="357"/>
      <c r="PH9" s="357"/>
      <c r="PI9" s="357"/>
      <c r="PJ9" s="357"/>
      <c r="PK9" s="357"/>
      <c r="PL9" s="357"/>
      <c r="PM9" s="357"/>
      <c r="PN9" s="357"/>
      <c r="PO9" s="357"/>
      <c r="PP9" s="357"/>
      <c r="PQ9" s="357"/>
      <c r="PR9" s="357"/>
      <c r="PS9" s="357"/>
      <c r="PT9" s="357"/>
      <c r="PU9" s="357"/>
      <c r="PV9" s="357"/>
      <c r="PW9" s="357"/>
      <c r="PX9" s="357"/>
      <c r="PY9" s="357"/>
      <c r="PZ9" s="357"/>
      <c r="QA9" s="357"/>
      <c r="QB9" s="357"/>
      <c r="QC9" s="357"/>
      <c r="QD9" s="357"/>
      <c r="QE9" s="357"/>
      <c r="QF9" s="357"/>
      <c r="QG9" s="357"/>
      <c r="QH9" s="357"/>
      <c r="QI9" s="357"/>
      <c r="QJ9" s="357"/>
      <c r="QK9" s="357"/>
      <c r="QL9" s="357"/>
      <c r="QM9" s="357"/>
      <c r="QN9" s="357"/>
      <c r="QO9" s="357"/>
      <c r="QP9" s="357"/>
      <c r="QQ9" s="357"/>
      <c r="QR9" s="357"/>
      <c r="QS9" s="357"/>
      <c r="QT9" s="357"/>
      <c r="QU9" s="357"/>
      <c r="QV9" s="357"/>
      <c r="QW9" s="357"/>
      <c r="QX9" s="357"/>
      <c r="QY9" s="357"/>
      <c r="QZ9" s="357"/>
      <c r="RA9" s="357"/>
      <c r="RB9" s="357"/>
      <c r="RC9" s="357"/>
      <c r="RD9" s="357"/>
      <c r="RE9" s="357"/>
      <c r="RF9" s="357"/>
      <c r="RG9" s="357"/>
      <c r="RH9" s="357"/>
      <c r="RI9" s="357"/>
      <c r="RJ9" s="357"/>
      <c r="RK9" s="357"/>
      <c r="RL9" s="357"/>
      <c r="RM9" s="357"/>
      <c r="RN9" s="357"/>
      <c r="RO9" s="357"/>
      <c r="RP9" s="357"/>
      <c r="RQ9" s="357"/>
      <c r="RR9" s="357"/>
      <c r="RS9" s="357"/>
      <c r="RT9" s="357"/>
      <c r="RU9" s="357"/>
      <c r="RV9" s="357"/>
      <c r="RW9" s="357"/>
      <c r="RX9" s="357"/>
      <c r="RY9" s="357"/>
      <c r="RZ9" s="357"/>
      <c r="SA9" s="357"/>
      <c r="SB9" s="357"/>
      <c r="SC9" s="357"/>
      <c r="SD9" s="357"/>
      <c r="SE9" s="357"/>
      <c r="SF9" s="357"/>
      <c r="SG9" s="357"/>
      <c r="SH9" s="357"/>
      <c r="SI9" s="357"/>
      <c r="SJ9" s="357"/>
      <c r="SK9" s="357"/>
      <c r="SL9" s="357"/>
      <c r="SM9" s="357"/>
      <c r="SN9" s="357"/>
      <c r="SO9" s="357"/>
      <c r="SP9" s="357"/>
      <c r="SQ9" s="357"/>
      <c r="SR9" s="357"/>
      <c r="SS9" s="357"/>
      <c r="ST9" s="357"/>
      <c r="SU9" s="357"/>
      <c r="SV9" s="357"/>
      <c r="SW9" s="357"/>
      <c r="SX9" s="357"/>
      <c r="SY9" s="357"/>
      <c r="SZ9" s="357"/>
      <c r="TA9" s="357"/>
      <c r="TB9" s="357"/>
      <c r="TC9" s="357"/>
      <c r="TD9" s="357"/>
      <c r="TE9" s="357"/>
      <c r="TF9" s="357"/>
      <c r="TG9" s="357"/>
      <c r="TH9" s="357"/>
      <c r="TI9" s="357"/>
      <c r="TJ9" s="357"/>
      <c r="TK9" s="357"/>
      <c r="TL9" s="357"/>
      <c r="TM9" s="357"/>
      <c r="TN9" s="357"/>
      <c r="TO9" s="357"/>
      <c r="TP9" s="357"/>
      <c r="TQ9" s="357"/>
      <c r="TR9" s="357"/>
      <c r="TS9" s="357"/>
      <c r="TT9" s="357"/>
      <c r="TU9" s="357"/>
      <c r="TV9" s="357"/>
      <c r="TW9" s="357"/>
      <c r="TX9" s="357"/>
      <c r="TY9" s="357"/>
      <c r="TZ9" s="357"/>
      <c r="UA9" s="357"/>
      <c r="UB9" s="357"/>
      <c r="UC9" s="357"/>
      <c r="UD9" s="357"/>
      <c r="UE9" s="357"/>
      <c r="UF9" s="357"/>
      <c r="UG9" s="357"/>
      <c r="UH9" s="357"/>
      <c r="UI9" s="357"/>
      <c r="UJ9" s="357"/>
      <c r="UK9" s="357"/>
      <c r="UL9" s="357"/>
      <c r="UM9" s="357"/>
      <c r="UN9" s="357"/>
      <c r="UO9" s="357"/>
      <c r="UP9" s="357"/>
      <c r="UQ9" s="357"/>
      <c r="UR9" s="357"/>
      <c r="US9" s="357"/>
      <c r="UT9" s="357"/>
      <c r="UU9" s="357"/>
      <c r="UV9" s="357"/>
      <c r="UW9" s="357"/>
      <c r="UX9" s="357"/>
      <c r="UY9" s="357"/>
      <c r="UZ9" s="357"/>
      <c r="VA9" s="357"/>
      <c r="VB9" s="357"/>
      <c r="VC9" s="357"/>
      <c r="VD9" s="357"/>
      <c r="VE9" s="357"/>
      <c r="VF9" s="357"/>
      <c r="VG9" s="357"/>
      <c r="VH9" s="357"/>
      <c r="VI9" s="357"/>
      <c r="VJ9" s="357"/>
      <c r="VK9" s="357"/>
      <c r="VL9" s="357"/>
      <c r="VM9" s="357"/>
      <c r="VN9" s="357"/>
    </row>
    <row r="10" spans="1:586" s="307" customFormat="1" ht="15.6" customHeight="1">
      <c r="A10" s="321"/>
      <c r="B10" s="1268" t="s">
        <v>14</v>
      </c>
      <c r="C10" s="1268"/>
      <c r="D10" s="1268"/>
      <c r="E10" s="1268"/>
      <c r="F10" s="1269"/>
      <c r="G10" s="1379"/>
      <c r="H10" s="1380"/>
      <c r="I10" s="1380"/>
      <c r="J10" s="1380"/>
      <c r="K10" s="1380"/>
      <c r="L10" s="1381"/>
      <c r="M10" s="1177" t="s">
        <v>247</v>
      </c>
      <c r="N10" s="1337" t="str">
        <f>IF(Q76="","Auto Fill-in",DATEDIF(G10,DATE(H76,M76,Q76),"Y"))</f>
        <v>Auto Fill-in</v>
      </c>
      <c r="O10" s="1337"/>
      <c r="P10" s="337" t="s">
        <v>248</v>
      </c>
      <c r="Q10" s="1382" t="s">
        <v>15</v>
      </c>
      <c r="R10" s="1268"/>
      <c r="S10" s="1320"/>
      <c r="T10" s="1321"/>
      <c r="U10" s="1321"/>
      <c r="V10" s="1322"/>
      <c r="W10" s="1108" t="s">
        <v>20</v>
      </c>
      <c r="X10" s="1109"/>
      <c r="Y10" s="1109"/>
      <c r="Z10" s="1109"/>
      <c r="AA10" s="1110"/>
      <c r="AB10" s="1314"/>
      <c r="AC10" s="1315"/>
      <c r="AD10" s="1316"/>
      <c r="AE10" s="1382" t="s">
        <v>21</v>
      </c>
      <c r="AF10" s="1268"/>
      <c r="AG10" s="1268"/>
      <c r="AH10" s="1269"/>
      <c r="AI10" s="1326"/>
      <c r="AJ10" s="1327"/>
      <c r="AK10" s="1327"/>
      <c r="AL10" s="1327"/>
      <c r="AM10" s="1327"/>
      <c r="AN10" s="1328"/>
      <c r="AP10" s="438" t="s">
        <v>249</v>
      </c>
      <c r="AQ10" s="438"/>
      <c r="AR10" s="438"/>
      <c r="AS10" s="438"/>
      <c r="AT10" s="438"/>
      <c r="AU10" s="438"/>
      <c r="AV10" s="438"/>
      <c r="AZ10" s="307" t="s">
        <v>250</v>
      </c>
      <c r="BG10" s="307" t="s">
        <v>251</v>
      </c>
      <c r="BH10" s="307" t="s">
        <v>252</v>
      </c>
      <c r="CN10" s="357"/>
      <c r="CO10" s="357"/>
      <c r="CP10" s="357"/>
      <c r="CQ10" s="357"/>
      <c r="CR10" s="357"/>
      <c r="CS10" s="357"/>
      <c r="CT10" s="357"/>
      <c r="CU10" s="357"/>
      <c r="CV10" s="357"/>
      <c r="CW10" s="357"/>
      <c r="CX10" s="357"/>
      <c r="CY10" s="357"/>
      <c r="CZ10" s="357"/>
      <c r="DA10" s="357"/>
      <c r="DB10" s="357"/>
      <c r="DC10" s="357"/>
      <c r="DD10" s="357"/>
      <c r="DE10" s="357"/>
      <c r="DF10" s="357"/>
      <c r="DG10" s="357"/>
      <c r="DH10" s="357"/>
      <c r="DI10" s="357"/>
      <c r="DJ10" s="357"/>
      <c r="DK10" s="357"/>
      <c r="DL10" s="357"/>
      <c r="DM10" s="357"/>
      <c r="DN10" s="357"/>
      <c r="DO10" s="357"/>
      <c r="DP10" s="357"/>
      <c r="DQ10" s="357"/>
      <c r="DR10" s="357"/>
      <c r="DS10" s="357"/>
      <c r="DT10" s="357"/>
      <c r="DU10" s="357"/>
      <c r="DV10" s="357"/>
      <c r="DW10" s="357"/>
      <c r="DX10" s="357"/>
      <c r="DY10" s="357"/>
      <c r="DZ10" s="357"/>
      <c r="EA10" s="357"/>
      <c r="EB10" s="357"/>
      <c r="EC10" s="357"/>
      <c r="ED10" s="357"/>
      <c r="EE10" s="357"/>
      <c r="EF10" s="357"/>
      <c r="EG10" s="357"/>
      <c r="EH10" s="357"/>
      <c r="EI10" s="357"/>
      <c r="EJ10" s="357"/>
      <c r="EK10" s="357"/>
      <c r="EL10" s="357"/>
      <c r="EM10" s="357"/>
      <c r="EN10" s="357"/>
      <c r="EO10" s="357"/>
      <c r="EP10" s="357"/>
      <c r="EQ10" s="357"/>
      <c r="ER10" s="357"/>
      <c r="ES10" s="357"/>
      <c r="ET10" s="357"/>
      <c r="EU10" s="357"/>
      <c r="EV10" s="357"/>
      <c r="EW10" s="357"/>
      <c r="EX10" s="357"/>
      <c r="EY10" s="357"/>
      <c r="EZ10" s="357"/>
      <c r="FA10" s="357"/>
      <c r="FB10" s="357"/>
      <c r="FC10" s="357"/>
      <c r="FD10" s="357"/>
      <c r="FE10" s="357"/>
      <c r="FF10" s="357"/>
      <c r="FG10" s="357"/>
      <c r="FH10" s="357"/>
      <c r="FI10" s="357"/>
      <c r="FJ10" s="357"/>
      <c r="FK10" s="357"/>
      <c r="FL10" s="357"/>
      <c r="FM10" s="357"/>
      <c r="FN10" s="357"/>
      <c r="FO10" s="357"/>
      <c r="FP10" s="357"/>
      <c r="FQ10" s="357"/>
      <c r="FR10" s="357"/>
      <c r="FS10" s="357"/>
      <c r="FT10" s="357"/>
      <c r="FU10" s="357"/>
      <c r="FV10" s="357"/>
      <c r="FW10" s="357"/>
      <c r="FX10" s="357"/>
      <c r="FY10" s="357"/>
      <c r="FZ10" s="357"/>
      <c r="GA10" s="357"/>
      <c r="GB10" s="357"/>
      <c r="GC10" s="357"/>
      <c r="GD10" s="357"/>
      <c r="GE10" s="357"/>
      <c r="GF10" s="357"/>
      <c r="GG10" s="357"/>
      <c r="GH10" s="357"/>
      <c r="GI10" s="357"/>
      <c r="GJ10" s="357"/>
      <c r="GK10" s="357"/>
      <c r="GL10" s="357"/>
      <c r="GM10" s="357"/>
      <c r="GN10" s="357"/>
      <c r="GO10" s="357"/>
      <c r="GP10" s="357"/>
      <c r="GQ10" s="357"/>
      <c r="GR10" s="357"/>
      <c r="GS10" s="357"/>
      <c r="GT10" s="357"/>
      <c r="GU10" s="357"/>
      <c r="GV10" s="357"/>
      <c r="GW10" s="357"/>
      <c r="GX10" s="357"/>
      <c r="GY10" s="357"/>
      <c r="GZ10" s="357"/>
      <c r="HA10" s="357"/>
      <c r="HB10" s="357"/>
      <c r="HC10" s="357"/>
      <c r="HD10" s="357"/>
      <c r="HE10" s="357"/>
      <c r="HF10" s="357"/>
      <c r="HG10" s="357"/>
      <c r="HH10" s="357"/>
      <c r="HI10" s="357"/>
      <c r="HJ10" s="357"/>
      <c r="HK10" s="357"/>
      <c r="HL10" s="357"/>
      <c r="HM10" s="357"/>
      <c r="HN10" s="357"/>
      <c r="HO10" s="357"/>
      <c r="HP10" s="357"/>
      <c r="HQ10" s="357"/>
      <c r="HR10" s="357"/>
      <c r="HS10" s="357"/>
      <c r="HT10" s="357"/>
      <c r="HU10" s="357"/>
      <c r="HV10" s="357"/>
      <c r="HW10" s="357"/>
      <c r="HX10" s="357"/>
      <c r="HY10" s="357"/>
      <c r="HZ10" s="357"/>
      <c r="IA10" s="357"/>
      <c r="IB10" s="357"/>
      <c r="IC10" s="357"/>
      <c r="ID10" s="357"/>
      <c r="IE10" s="357"/>
      <c r="IF10" s="357"/>
      <c r="IG10" s="357"/>
      <c r="IH10" s="357"/>
      <c r="II10" s="357"/>
      <c r="IJ10" s="357"/>
      <c r="IK10" s="357"/>
      <c r="IL10" s="357"/>
      <c r="IM10" s="357"/>
      <c r="IN10" s="357"/>
      <c r="IO10" s="357"/>
      <c r="IP10" s="357"/>
      <c r="IQ10" s="357"/>
      <c r="IR10" s="357"/>
      <c r="IS10" s="357"/>
      <c r="IT10" s="357"/>
      <c r="IU10" s="357"/>
      <c r="IV10" s="357"/>
      <c r="IW10" s="357"/>
      <c r="IX10" s="357"/>
      <c r="IY10" s="357"/>
      <c r="IZ10" s="357"/>
      <c r="JA10" s="357"/>
      <c r="JB10" s="357"/>
      <c r="JC10" s="357"/>
      <c r="JD10" s="357"/>
      <c r="JE10" s="357"/>
      <c r="JF10" s="357"/>
      <c r="JG10" s="357"/>
      <c r="JH10" s="357"/>
      <c r="JI10" s="357"/>
      <c r="JJ10" s="357"/>
      <c r="JK10" s="357"/>
      <c r="JL10" s="357"/>
      <c r="JM10" s="357"/>
      <c r="JN10" s="357"/>
      <c r="JO10" s="357"/>
      <c r="JP10" s="357"/>
      <c r="JQ10" s="357"/>
      <c r="JR10" s="357"/>
      <c r="JS10" s="357"/>
      <c r="JT10" s="357"/>
      <c r="JU10" s="357"/>
      <c r="JV10" s="357"/>
      <c r="JW10" s="357"/>
      <c r="JX10" s="357"/>
      <c r="JY10" s="357"/>
      <c r="JZ10" s="357"/>
      <c r="KA10" s="357"/>
      <c r="KB10" s="357"/>
      <c r="KC10" s="357"/>
      <c r="KD10" s="357"/>
      <c r="KE10" s="357"/>
      <c r="KF10" s="357"/>
      <c r="KG10" s="357"/>
      <c r="KH10" s="357"/>
      <c r="KI10" s="357"/>
      <c r="KJ10" s="357"/>
      <c r="KK10" s="357"/>
      <c r="KL10" s="357"/>
      <c r="KM10" s="357"/>
      <c r="KN10" s="357"/>
      <c r="KO10" s="357"/>
      <c r="KP10" s="357"/>
      <c r="KQ10" s="357"/>
      <c r="KR10" s="357"/>
      <c r="KS10" s="357"/>
      <c r="KT10" s="357"/>
      <c r="KU10" s="357"/>
      <c r="KV10" s="357"/>
      <c r="KW10" s="357"/>
      <c r="KX10" s="357"/>
      <c r="KY10" s="357"/>
      <c r="KZ10" s="357"/>
      <c r="LA10" s="357"/>
      <c r="LB10" s="357"/>
      <c r="LC10" s="357"/>
      <c r="LD10" s="357"/>
      <c r="LE10" s="357"/>
      <c r="LF10" s="357"/>
      <c r="LG10" s="357"/>
      <c r="LH10" s="357"/>
      <c r="LI10" s="357"/>
      <c r="LJ10" s="357"/>
      <c r="LK10" s="357"/>
      <c r="LL10" s="357"/>
      <c r="LM10" s="357"/>
      <c r="LN10" s="357"/>
      <c r="LO10" s="357"/>
      <c r="LP10" s="357"/>
      <c r="LQ10" s="357"/>
      <c r="LR10" s="357"/>
      <c r="LS10" s="357"/>
      <c r="LT10" s="357"/>
      <c r="LU10" s="357"/>
      <c r="LV10" s="357"/>
      <c r="LW10" s="357"/>
      <c r="LX10" s="357"/>
      <c r="LY10" s="357"/>
      <c r="LZ10" s="357"/>
      <c r="MA10" s="357"/>
      <c r="MB10" s="357"/>
      <c r="MC10" s="357"/>
      <c r="MD10" s="357"/>
      <c r="ME10" s="357"/>
      <c r="MF10" s="357"/>
      <c r="MG10" s="357"/>
      <c r="MH10" s="357"/>
      <c r="MI10" s="357"/>
      <c r="MJ10" s="357"/>
      <c r="MK10" s="357"/>
      <c r="ML10" s="357"/>
      <c r="MM10" s="357"/>
      <c r="MN10" s="357"/>
      <c r="MO10" s="357"/>
      <c r="MP10" s="357"/>
      <c r="MQ10" s="357"/>
      <c r="MR10" s="357"/>
      <c r="MS10" s="357"/>
      <c r="MT10" s="357"/>
      <c r="MU10" s="357"/>
      <c r="MV10" s="357"/>
      <c r="MW10" s="357"/>
      <c r="MX10" s="357"/>
      <c r="MY10" s="357"/>
      <c r="MZ10" s="357"/>
      <c r="NA10" s="357"/>
      <c r="NB10" s="357"/>
      <c r="NC10" s="357"/>
      <c r="ND10" s="357"/>
      <c r="NE10" s="357"/>
      <c r="NF10" s="357"/>
      <c r="NG10" s="357"/>
      <c r="NH10" s="357"/>
      <c r="NI10" s="357"/>
      <c r="NJ10" s="357"/>
      <c r="NK10" s="357"/>
      <c r="NL10" s="357"/>
      <c r="NM10" s="357"/>
      <c r="NN10" s="357"/>
      <c r="NO10" s="357"/>
      <c r="NP10" s="357"/>
      <c r="NQ10" s="357"/>
      <c r="NR10" s="357"/>
      <c r="NS10" s="357"/>
      <c r="NT10" s="357"/>
      <c r="NU10" s="357"/>
      <c r="NV10" s="357"/>
      <c r="NW10" s="357"/>
      <c r="NX10" s="357"/>
      <c r="NY10" s="357"/>
      <c r="NZ10" s="357"/>
      <c r="OA10" s="357"/>
      <c r="OB10" s="357"/>
      <c r="OC10" s="357"/>
      <c r="OD10" s="357"/>
      <c r="OE10" s="357"/>
      <c r="OF10" s="357"/>
      <c r="OG10" s="357"/>
      <c r="OH10" s="357"/>
      <c r="OI10" s="357"/>
      <c r="OJ10" s="357"/>
      <c r="OK10" s="357"/>
      <c r="OL10" s="357"/>
      <c r="OM10" s="357"/>
      <c r="ON10" s="357"/>
      <c r="OO10" s="357"/>
      <c r="OP10" s="357"/>
      <c r="OQ10" s="357"/>
      <c r="OR10" s="357"/>
      <c r="OS10" s="357"/>
      <c r="OT10" s="357"/>
      <c r="OU10" s="357"/>
      <c r="OV10" s="357"/>
      <c r="OW10" s="357"/>
      <c r="OX10" s="357"/>
      <c r="OY10" s="357"/>
      <c r="OZ10" s="357"/>
      <c r="PA10" s="357"/>
      <c r="PB10" s="357"/>
      <c r="PC10" s="357"/>
      <c r="PD10" s="357"/>
      <c r="PE10" s="357"/>
      <c r="PF10" s="357"/>
      <c r="PG10" s="357"/>
      <c r="PH10" s="357"/>
      <c r="PI10" s="357"/>
      <c r="PJ10" s="357"/>
      <c r="PK10" s="357"/>
      <c r="PL10" s="357"/>
      <c r="PM10" s="357"/>
      <c r="PN10" s="357"/>
      <c r="PO10" s="357"/>
      <c r="PP10" s="357"/>
      <c r="PQ10" s="357"/>
      <c r="PR10" s="357"/>
      <c r="PS10" s="357"/>
      <c r="PT10" s="357"/>
      <c r="PU10" s="357"/>
      <c r="PV10" s="357"/>
      <c r="PW10" s="357"/>
      <c r="PX10" s="357"/>
      <c r="PY10" s="357"/>
      <c r="PZ10" s="357"/>
      <c r="QA10" s="357"/>
      <c r="QB10" s="357"/>
      <c r="QC10" s="357"/>
      <c r="QD10" s="357"/>
      <c r="QE10" s="357"/>
      <c r="QF10" s="357"/>
      <c r="QG10" s="357"/>
      <c r="QH10" s="357"/>
      <c r="QI10" s="357"/>
      <c r="QJ10" s="357"/>
      <c r="QK10" s="357"/>
      <c r="QL10" s="357"/>
      <c r="QM10" s="357"/>
      <c r="QN10" s="357"/>
      <c r="QO10" s="357"/>
      <c r="QP10" s="357"/>
      <c r="QQ10" s="357"/>
      <c r="QR10" s="357"/>
      <c r="QS10" s="357"/>
      <c r="QT10" s="357"/>
      <c r="QU10" s="357"/>
      <c r="QV10" s="357"/>
      <c r="QW10" s="357"/>
      <c r="QX10" s="357"/>
      <c r="QY10" s="357"/>
      <c r="QZ10" s="357"/>
      <c r="RA10" s="357"/>
      <c r="RB10" s="357"/>
      <c r="RC10" s="357"/>
      <c r="RD10" s="357"/>
      <c r="RE10" s="357"/>
      <c r="RF10" s="357"/>
      <c r="RG10" s="357"/>
      <c r="RH10" s="357"/>
      <c r="RI10" s="357"/>
      <c r="RJ10" s="357"/>
      <c r="RK10" s="357"/>
      <c r="RL10" s="357"/>
      <c r="RM10" s="357"/>
      <c r="RN10" s="357"/>
      <c r="RO10" s="357"/>
      <c r="RP10" s="357"/>
      <c r="RQ10" s="357"/>
      <c r="RR10" s="357"/>
      <c r="RS10" s="357"/>
      <c r="RT10" s="357"/>
      <c r="RU10" s="357"/>
      <c r="RV10" s="357"/>
      <c r="RW10" s="357"/>
      <c r="RX10" s="357"/>
      <c r="RY10" s="357"/>
      <c r="RZ10" s="357"/>
      <c r="SA10" s="357"/>
      <c r="SB10" s="357"/>
      <c r="SC10" s="357"/>
      <c r="SD10" s="357"/>
      <c r="SE10" s="357"/>
      <c r="SF10" s="357"/>
      <c r="SG10" s="357"/>
      <c r="SH10" s="357"/>
      <c r="SI10" s="357"/>
      <c r="SJ10" s="357"/>
      <c r="SK10" s="357"/>
      <c r="SL10" s="357"/>
      <c r="SM10" s="357"/>
      <c r="SN10" s="357"/>
      <c r="SO10" s="357"/>
      <c r="SP10" s="357"/>
      <c r="SQ10" s="357"/>
      <c r="SR10" s="357"/>
      <c r="SS10" s="357"/>
      <c r="ST10" s="357"/>
      <c r="SU10" s="357"/>
      <c r="SV10" s="357"/>
      <c r="SW10" s="357"/>
      <c r="SX10" s="357"/>
      <c r="SY10" s="357"/>
      <c r="SZ10" s="357"/>
      <c r="TA10" s="357"/>
      <c r="TB10" s="357"/>
      <c r="TC10" s="357"/>
      <c r="TD10" s="357"/>
      <c r="TE10" s="357"/>
      <c r="TF10" s="357"/>
      <c r="TG10" s="357"/>
      <c r="TH10" s="357"/>
      <c r="TI10" s="357"/>
      <c r="TJ10" s="357"/>
      <c r="TK10" s="357"/>
      <c r="TL10" s="357"/>
      <c r="TM10" s="357"/>
      <c r="TN10" s="357"/>
      <c r="TO10" s="357"/>
      <c r="TP10" s="357"/>
      <c r="TQ10" s="357"/>
      <c r="TR10" s="357"/>
      <c r="TS10" s="357"/>
      <c r="TT10" s="357"/>
      <c r="TU10" s="357"/>
      <c r="TV10" s="357"/>
      <c r="TW10" s="357"/>
      <c r="TX10" s="357"/>
      <c r="TY10" s="357"/>
      <c r="TZ10" s="357"/>
      <c r="UA10" s="357"/>
      <c r="UB10" s="357"/>
      <c r="UC10" s="357"/>
      <c r="UD10" s="357"/>
      <c r="UE10" s="357"/>
      <c r="UF10" s="357"/>
      <c r="UG10" s="357"/>
      <c r="UH10" s="357"/>
      <c r="UI10" s="357"/>
      <c r="UJ10" s="357"/>
      <c r="UK10" s="357"/>
      <c r="UL10" s="357"/>
      <c r="UM10" s="357"/>
      <c r="UN10" s="357"/>
      <c r="UO10" s="357"/>
      <c r="UP10" s="357"/>
      <c r="UQ10" s="357"/>
      <c r="UR10" s="357"/>
      <c r="US10" s="357"/>
      <c r="UT10" s="357"/>
      <c r="UU10" s="357"/>
      <c r="UV10" s="357"/>
      <c r="UW10" s="357"/>
      <c r="UX10" s="357"/>
      <c r="UY10" s="357"/>
      <c r="UZ10" s="357"/>
      <c r="VA10" s="357"/>
      <c r="VB10" s="357"/>
      <c r="VC10" s="357"/>
      <c r="VD10" s="357"/>
      <c r="VE10" s="357"/>
      <c r="VF10" s="357"/>
      <c r="VG10" s="357"/>
      <c r="VH10" s="357"/>
      <c r="VI10" s="357"/>
      <c r="VJ10" s="357"/>
      <c r="VK10" s="357"/>
      <c r="VL10" s="357"/>
      <c r="VM10" s="357"/>
      <c r="VN10" s="357"/>
    </row>
    <row r="11" spans="1:586" s="307" customFormat="1" ht="15.6" customHeight="1">
      <c r="A11" s="322"/>
      <c r="B11" s="1264" t="s">
        <v>253</v>
      </c>
      <c r="C11" s="1264"/>
      <c r="D11" s="1264"/>
      <c r="E11" s="1264"/>
      <c r="F11" s="1265"/>
      <c r="G11" s="1295" t="str">
        <f>IF(G10="","YYYY/MM/DD","")</f>
        <v>YYYY/MM/DD</v>
      </c>
      <c r="H11" s="1296"/>
      <c r="I11" s="1296"/>
      <c r="J11" s="1296"/>
      <c r="K11" s="1296"/>
      <c r="L11" s="1308"/>
      <c r="M11" s="1178"/>
      <c r="N11" s="1338"/>
      <c r="O11" s="1338"/>
      <c r="P11" s="338" t="s">
        <v>254</v>
      </c>
      <c r="Q11" s="1116" t="s">
        <v>255</v>
      </c>
      <c r="R11" s="1117"/>
      <c r="S11" s="1323"/>
      <c r="T11" s="1324"/>
      <c r="U11" s="1324"/>
      <c r="V11" s="1325"/>
      <c r="W11" s="1116" t="s">
        <v>256</v>
      </c>
      <c r="X11" s="1117"/>
      <c r="Y11" s="1117"/>
      <c r="Z11" s="1117"/>
      <c r="AA11" s="1118"/>
      <c r="AB11" s="1317"/>
      <c r="AC11" s="1318"/>
      <c r="AD11" s="1319"/>
      <c r="AE11" s="1116" t="s">
        <v>257</v>
      </c>
      <c r="AF11" s="1117"/>
      <c r="AG11" s="1117"/>
      <c r="AH11" s="1118"/>
      <c r="AI11" s="1329"/>
      <c r="AJ11" s="1330"/>
      <c r="AK11" s="1330"/>
      <c r="AL11" s="1330"/>
      <c r="AM11" s="1330"/>
      <c r="AN11" s="1331"/>
      <c r="AP11" s="438" t="s">
        <v>258</v>
      </c>
      <c r="AQ11" s="438"/>
      <c r="AR11" s="438"/>
      <c r="AS11" s="438"/>
      <c r="AT11" s="438"/>
      <c r="AU11" s="438"/>
      <c r="AV11" s="438"/>
      <c r="AZ11" s="307" t="s">
        <v>259</v>
      </c>
      <c r="BG11" s="307" t="s">
        <v>260</v>
      </c>
      <c r="BH11" s="307" t="s">
        <v>261</v>
      </c>
      <c r="CN11" s="357"/>
      <c r="CO11" s="357"/>
      <c r="CP11" s="357"/>
      <c r="CQ11" s="357"/>
      <c r="CR11" s="357"/>
      <c r="CS11" s="357"/>
      <c r="CT11" s="357"/>
      <c r="CU11" s="357"/>
      <c r="CV11" s="357"/>
      <c r="CW11" s="357"/>
      <c r="CX11" s="357"/>
      <c r="CY11" s="357"/>
      <c r="CZ11" s="357"/>
      <c r="DA11" s="357"/>
      <c r="DB11" s="357"/>
      <c r="DC11" s="357"/>
      <c r="DD11" s="357"/>
      <c r="DE11" s="357"/>
      <c r="DF11" s="357"/>
      <c r="DG11" s="357"/>
      <c r="DH11" s="357"/>
      <c r="DI11" s="357"/>
      <c r="DJ11" s="357"/>
      <c r="DK11" s="357"/>
      <c r="DL11" s="357"/>
      <c r="DM11" s="357"/>
      <c r="DN11" s="357"/>
      <c r="DO11" s="357"/>
      <c r="DP11" s="357"/>
      <c r="DQ11" s="357"/>
      <c r="DR11" s="357"/>
      <c r="DS11" s="357"/>
      <c r="DT11" s="357"/>
      <c r="DU11" s="357"/>
      <c r="DV11" s="357"/>
      <c r="DW11" s="357"/>
      <c r="DX11" s="357"/>
      <c r="DY11" s="357"/>
      <c r="DZ11" s="357"/>
      <c r="EA11" s="357"/>
      <c r="EB11" s="357"/>
      <c r="EC11" s="357"/>
      <c r="ED11" s="357"/>
      <c r="EE11" s="357"/>
      <c r="EF11" s="357"/>
      <c r="EG11" s="357"/>
      <c r="EH11" s="357"/>
      <c r="EI11" s="357"/>
      <c r="EJ11" s="357"/>
      <c r="EK11" s="357"/>
      <c r="EL11" s="357"/>
      <c r="EM11" s="357"/>
      <c r="EN11" s="357"/>
      <c r="EO11" s="357"/>
      <c r="EP11" s="357"/>
      <c r="EQ11" s="357"/>
      <c r="ER11" s="357"/>
      <c r="ES11" s="357"/>
      <c r="ET11" s="357"/>
      <c r="EU11" s="357"/>
      <c r="EV11" s="357"/>
      <c r="EW11" s="357"/>
      <c r="EX11" s="357"/>
      <c r="EY11" s="357"/>
      <c r="EZ11" s="357"/>
      <c r="FA11" s="357"/>
      <c r="FB11" s="357"/>
      <c r="FC11" s="357"/>
      <c r="FD11" s="357"/>
      <c r="FE11" s="357"/>
      <c r="FF11" s="357"/>
      <c r="FG11" s="357"/>
      <c r="FH11" s="357"/>
      <c r="FI11" s="357"/>
      <c r="FJ11" s="357"/>
      <c r="FK11" s="357"/>
      <c r="FL11" s="357"/>
      <c r="FM11" s="357"/>
      <c r="FN11" s="357"/>
      <c r="FO11" s="357"/>
      <c r="FP11" s="357"/>
      <c r="FQ11" s="357"/>
      <c r="FR11" s="357"/>
      <c r="FS11" s="357"/>
      <c r="FT11" s="357"/>
      <c r="FU11" s="357"/>
      <c r="FV11" s="357"/>
      <c r="FW11" s="357"/>
      <c r="FX11" s="357"/>
      <c r="FY11" s="357"/>
      <c r="FZ11" s="357"/>
      <c r="GA11" s="357"/>
      <c r="GB11" s="357"/>
      <c r="GC11" s="357"/>
      <c r="GD11" s="357"/>
      <c r="GE11" s="357"/>
      <c r="GF11" s="357"/>
      <c r="GG11" s="357"/>
      <c r="GH11" s="357"/>
      <c r="GI11" s="357"/>
      <c r="GJ11" s="357"/>
      <c r="GK11" s="357"/>
      <c r="GL11" s="357"/>
      <c r="GM11" s="357"/>
      <c r="GN11" s="357"/>
      <c r="GO11" s="357"/>
      <c r="GP11" s="357"/>
      <c r="GQ11" s="357"/>
      <c r="GR11" s="357"/>
      <c r="GS11" s="357"/>
      <c r="GT11" s="357"/>
      <c r="GU11" s="357"/>
      <c r="GV11" s="357"/>
      <c r="GW11" s="357"/>
      <c r="GX11" s="357"/>
      <c r="GY11" s="357"/>
      <c r="GZ11" s="357"/>
      <c r="HA11" s="357"/>
      <c r="HB11" s="357"/>
      <c r="HC11" s="357"/>
      <c r="HD11" s="357"/>
      <c r="HE11" s="357"/>
      <c r="HF11" s="357"/>
      <c r="HG11" s="357"/>
      <c r="HH11" s="357"/>
      <c r="HI11" s="357"/>
      <c r="HJ11" s="357"/>
      <c r="HK11" s="357"/>
      <c r="HL11" s="357"/>
      <c r="HM11" s="357"/>
      <c r="HN11" s="357"/>
      <c r="HO11" s="357"/>
      <c r="HP11" s="357"/>
      <c r="HQ11" s="357"/>
      <c r="HR11" s="357"/>
      <c r="HS11" s="357"/>
      <c r="HT11" s="357"/>
      <c r="HU11" s="357"/>
      <c r="HV11" s="357"/>
      <c r="HW11" s="357"/>
      <c r="HX11" s="357"/>
      <c r="HY11" s="357"/>
      <c r="HZ11" s="357"/>
      <c r="IA11" s="357"/>
      <c r="IB11" s="357"/>
      <c r="IC11" s="357"/>
      <c r="ID11" s="357"/>
      <c r="IE11" s="357"/>
      <c r="IF11" s="357"/>
      <c r="IG11" s="357"/>
      <c r="IH11" s="357"/>
      <c r="II11" s="357"/>
      <c r="IJ11" s="357"/>
      <c r="IK11" s="357"/>
      <c r="IL11" s="357"/>
      <c r="IM11" s="357"/>
      <c r="IN11" s="357"/>
      <c r="IO11" s="357"/>
      <c r="IP11" s="357"/>
      <c r="IQ11" s="357"/>
      <c r="IR11" s="357"/>
      <c r="IS11" s="357"/>
      <c r="IT11" s="357"/>
      <c r="IU11" s="357"/>
      <c r="IV11" s="357"/>
      <c r="IW11" s="357"/>
      <c r="IX11" s="357"/>
      <c r="IY11" s="357"/>
      <c r="IZ11" s="357"/>
      <c r="JA11" s="357"/>
      <c r="JB11" s="357"/>
      <c r="JC11" s="357"/>
      <c r="JD11" s="357"/>
      <c r="JE11" s="357"/>
      <c r="JF11" s="357"/>
      <c r="JG11" s="357"/>
      <c r="JH11" s="357"/>
      <c r="JI11" s="357"/>
      <c r="JJ11" s="357"/>
      <c r="JK11" s="357"/>
      <c r="JL11" s="357"/>
      <c r="JM11" s="357"/>
      <c r="JN11" s="357"/>
      <c r="JO11" s="357"/>
      <c r="JP11" s="357"/>
      <c r="JQ11" s="357"/>
      <c r="JR11" s="357"/>
      <c r="JS11" s="357"/>
      <c r="JT11" s="357"/>
      <c r="JU11" s="357"/>
      <c r="JV11" s="357"/>
      <c r="JW11" s="357"/>
      <c r="JX11" s="357"/>
      <c r="JY11" s="357"/>
      <c r="JZ11" s="357"/>
      <c r="KA11" s="357"/>
      <c r="KB11" s="357"/>
      <c r="KC11" s="357"/>
      <c r="KD11" s="357"/>
      <c r="KE11" s="357"/>
      <c r="KF11" s="357"/>
      <c r="KG11" s="357"/>
      <c r="KH11" s="357"/>
      <c r="KI11" s="357"/>
      <c r="KJ11" s="357"/>
      <c r="KK11" s="357"/>
      <c r="KL11" s="357"/>
      <c r="KM11" s="357"/>
      <c r="KN11" s="357"/>
      <c r="KO11" s="357"/>
      <c r="KP11" s="357"/>
      <c r="KQ11" s="357"/>
      <c r="KR11" s="357"/>
      <c r="KS11" s="357"/>
      <c r="KT11" s="357"/>
      <c r="KU11" s="357"/>
      <c r="KV11" s="357"/>
      <c r="KW11" s="357"/>
      <c r="KX11" s="357"/>
      <c r="KY11" s="357"/>
      <c r="KZ11" s="357"/>
      <c r="LA11" s="357"/>
      <c r="LB11" s="357"/>
      <c r="LC11" s="357"/>
      <c r="LD11" s="357"/>
      <c r="LE11" s="357"/>
      <c r="LF11" s="357"/>
      <c r="LG11" s="357"/>
      <c r="LH11" s="357"/>
      <c r="LI11" s="357"/>
      <c r="LJ11" s="357"/>
      <c r="LK11" s="357"/>
      <c r="LL11" s="357"/>
      <c r="LM11" s="357"/>
      <c r="LN11" s="357"/>
      <c r="LO11" s="357"/>
      <c r="LP11" s="357"/>
      <c r="LQ11" s="357"/>
      <c r="LR11" s="357"/>
      <c r="LS11" s="357"/>
      <c r="LT11" s="357"/>
      <c r="LU11" s="357"/>
      <c r="LV11" s="357"/>
      <c r="LW11" s="357"/>
      <c r="LX11" s="357"/>
      <c r="LY11" s="357"/>
      <c r="LZ11" s="357"/>
      <c r="MA11" s="357"/>
      <c r="MB11" s="357"/>
      <c r="MC11" s="357"/>
      <c r="MD11" s="357"/>
      <c r="ME11" s="357"/>
      <c r="MF11" s="357"/>
      <c r="MG11" s="357"/>
      <c r="MH11" s="357"/>
      <c r="MI11" s="357"/>
      <c r="MJ11" s="357"/>
      <c r="MK11" s="357"/>
      <c r="ML11" s="357"/>
      <c r="MM11" s="357"/>
      <c r="MN11" s="357"/>
      <c r="MO11" s="357"/>
      <c r="MP11" s="357"/>
      <c r="MQ11" s="357"/>
      <c r="MR11" s="357"/>
      <c r="MS11" s="357"/>
      <c r="MT11" s="357"/>
      <c r="MU11" s="357"/>
      <c r="MV11" s="357"/>
      <c r="MW11" s="357"/>
      <c r="MX11" s="357"/>
      <c r="MY11" s="357"/>
      <c r="MZ11" s="357"/>
      <c r="NA11" s="357"/>
      <c r="NB11" s="357"/>
      <c r="NC11" s="357"/>
      <c r="ND11" s="357"/>
      <c r="NE11" s="357"/>
      <c r="NF11" s="357"/>
      <c r="NG11" s="357"/>
      <c r="NH11" s="357"/>
      <c r="NI11" s="357"/>
      <c r="NJ11" s="357"/>
      <c r="NK11" s="357"/>
      <c r="NL11" s="357"/>
      <c r="NM11" s="357"/>
      <c r="NN11" s="357"/>
      <c r="NO11" s="357"/>
      <c r="NP11" s="357"/>
      <c r="NQ11" s="357"/>
      <c r="NR11" s="357"/>
      <c r="NS11" s="357"/>
      <c r="NT11" s="357"/>
      <c r="NU11" s="357"/>
      <c r="NV11" s="357"/>
      <c r="NW11" s="357"/>
      <c r="NX11" s="357"/>
      <c r="NY11" s="357"/>
      <c r="NZ11" s="357"/>
      <c r="OA11" s="357"/>
      <c r="OB11" s="357"/>
      <c r="OC11" s="357"/>
      <c r="OD11" s="357"/>
      <c r="OE11" s="357"/>
      <c r="OF11" s="357"/>
      <c r="OG11" s="357"/>
      <c r="OH11" s="357"/>
      <c r="OI11" s="357"/>
      <c r="OJ11" s="357"/>
      <c r="OK11" s="357"/>
      <c r="OL11" s="357"/>
      <c r="OM11" s="357"/>
      <c r="ON11" s="357"/>
      <c r="OO11" s="357"/>
      <c r="OP11" s="357"/>
      <c r="OQ11" s="357"/>
      <c r="OR11" s="357"/>
      <c r="OS11" s="357"/>
      <c r="OT11" s="357"/>
      <c r="OU11" s="357"/>
      <c r="OV11" s="357"/>
      <c r="OW11" s="357"/>
      <c r="OX11" s="357"/>
      <c r="OY11" s="357"/>
      <c r="OZ11" s="357"/>
      <c r="PA11" s="357"/>
      <c r="PB11" s="357"/>
      <c r="PC11" s="357"/>
      <c r="PD11" s="357"/>
      <c r="PE11" s="357"/>
      <c r="PF11" s="357"/>
      <c r="PG11" s="357"/>
      <c r="PH11" s="357"/>
      <c r="PI11" s="357"/>
      <c r="PJ11" s="357"/>
      <c r="PK11" s="357"/>
      <c r="PL11" s="357"/>
      <c r="PM11" s="357"/>
      <c r="PN11" s="357"/>
      <c r="PO11" s="357"/>
      <c r="PP11" s="357"/>
      <c r="PQ11" s="357"/>
      <c r="PR11" s="357"/>
      <c r="PS11" s="357"/>
      <c r="PT11" s="357"/>
      <c r="PU11" s="357"/>
      <c r="PV11" s="357"/>
      <c r="PW11" s="357"/>
      <c r="PX11" s="357"/>
      <c r="PY11" s="357"/>
      <c r="PZ11" s="357"/>
      <c r="QA11" s="357"/>
      <c r="QB11" s="357"/>
      <c r="QC11" s="357"/>
      <c r="QD11" s="357"/>
      <c r="QE11" s="357"/>
      <c r="QF11" s="357"/>
      <c r="QG11" s="357"/>
      <c r="QH11" s="357"/>
      <c r="QI11" s="357"/>
      <c r="QJ11" s="357"/>
      <c r="QK11" s="357"/>
      <c r="QL11" s="357"/>
      <c r="QM11" s="357"/>
      <c r="QN11" s="357"/>
      <c r="QO11" s="357"/>
      <c r="QP11" s="357"/>
      <c r="QQ11" s="357"/>
      <c r="QR11" s="357"/>
      <c r="QS11" s="357"/>
      <c r="QT11" s="357"/>
      <c r="QU11" s="357"/>
      <c r="QV11" s="357"/>
      <c r="QW11" s="357"/>
      <c r="QX11" s="357"/>
      <c r="QY11" s="357"/>
      <c r="QZ11" s="357"/>
      <c r="RA11" s="357"/>
      <c r="RB11" s="357"/>
      <c r="RC11" s="357"/>
      <c r="RD11" s="357"/>
      <c r="RE11" s="357"/>
      <c r="RF11" s="357"/>
      <c r="RG11" s="357"/>
      <c r="RH11" s="357"/>
      <c r="RI11" s="357"/>
      <c r="RJ11" s="357"/>
      <c r="RK11" s="357"/>
      <c r="RL11" s="357"/>
      <c r="RM11" s="357"/>
      <c r="RN11" s="357"/>
      <c r="RO11" s="357"/>
      <c r="RP11" s="357"/>
      <c r="RQ11" s="357"/>
      <c r="RR11" s="357"/>
      <c r="RS11" s="357"/>
      <c r="RT11" s="357"/>
      <c r="RU11" s="357"/>
      <c r="RV11" s="357"/>
      <c r="RW11" s="357"/>
      <c r="RX11" s="357"/>
      <c r="RY11" s="357"/>
      <c r="RZ11" s="357"/>
      <c r="SA11" s="357"/>
      <c r="SB11" s="357"/>
      <c r="SC11" s="357"/>
      <c r="SD11" s="357"/>
      <c r="SE11" s="357"/>
      <c r="SF11" s="357"/>
      <c r="SG11" s="357"/>
      <c r="SH11" s="357"/>
      <c r="SI11" s="357"/>
      <c r="SJ11" s="357"/>
      <c r="SK11" s="357"/>
      <c r="SL11" s="357"/>
      <c r="SM11" s="357"/>
      <c r="SN11" s="357"/>
      <c r="SO11" s="357"/>
      <c r="SP11" s="357"/>
      <c r="SQ11" s="357"/>
      <c r="SR11" s="357"/>
      <c r="SS11" s="357"/>
      <c r="ST11" s="357"/>
      <c r="SU11" s="357"/>
      <c r="SV11" s="357"/>
      <c r="SW11" s="357"/>
      <c r="SX11" s="357"/>
      <c r="SY11" s="357"/>
      <c r="SZ11" s="357"/>
      <c r="TA11" s="357"/>
      <c r="TB11" s="357"/>
      <c r="TC11" s="357"/>
      <c r="TD11" s="357"/>
      <c r="TE11" s="357"/>
      <c r="TF11" s="357"/>
      <c r="TG11" s="357"/>
      <c r="TH11" s="357"/>
      <c r="TI11" s="357"/>
      <c r="TJ11" s="357"/>
      <c r="TK11" s="357"/>
      <c r="TL11" s="357"/>
      <c r="TM11" s="357"/>
      <c r="TN11" s="357"/>
      <c r="TO11" s="357"/>
      <c r="TP11" s="357"/>
      <c r="TQ11" s="357"/>
      <c r="TR11" s="357"/>
      <c r="TS11" s="357"/>
      <c r="TT11" s="357"/>
      <c r="TU11" s="357"/>
      <c r="TV11" s="357"/>
      <c r="TW11" s="357"/>
      <c r="TX11" s="357"/>
      <c r="TY11" s="357"/>
      <c r="TZ11" s="357"/>
      <c r="UA11" s="357"/>
      <c r="UB11" s="357"/>
      <c r="UC11" s="357"/>
      <c r="UD11" s="357"/>
      <c r="UE11" s="357"/>
      <c r="UF11" s="357"/>
      <c r="UG11" s="357"/>
      <c r="UH11" s="357"/>
      <c r="UI11" s="357"/>
      <c r="UJ11" s="357"/>
      <c r="UK11" s="357"/>
      <c r="UL11" s="357"/>
      <c r="UM11" s="357"/>
      <c r="UN11" s="357"/>
      <c r="UO11" s="357"/>
      <c r="UP11" s="357"/>
      <c r="UQ11" s="357"/>
      <c r="UR11" s="357"/>
      <c r="US11" s="357"/>
      <c r="UT11" s="357"/>
      <c r="UU11" s="357"/>
      <c r="UV11" s="357"/>
      <c r="UW11" s="357"/>
      <c r="UX11" s="357"/>
      <c r="UY11" s="357"/>
      <c r="UZ11" s="357"/>
      <c r="VA11" s="357"/>
      <c r="VB11" s="357"/>
      <c r="VC11" s="357"/>
      <c r="VD11" s="357"/>
      <c r="VE11" s="357"/>
      <c r="VF11" s="357"/>
      <c r="VG11" s="357"/>
      <c r="VH11" s="357"/>
      <c r="VI11" s="357"/>
      <c r="VJ11" s="357"/>
      <c r="VK11" s="357"/>
      <c r="VL11" s="357"/>
      <c r="VM11" s="357"/>
      <c r="VN11" s="357"/>
    </row>
    <row r="12" spans="1:586" s="307" customFormat="1" ht="15.6" customHeight="1">
      <c r="A12" s="321"/>
      <c r="B12" s="1268" t="s">
        <v>262</v>
      </c>
      <c r="C12" s="1268"/>
      <c r="D12" s="1268"/>
      <c r="E12" s="1268"/>
      <c r="F12" s="1269"/>
      <c r="G12" s="1347"/>
      <c r="H12" s="1348"/>
      <c r="I12" s="1348"/>
      <c r="J12" s="1348"/>
      <c r="K12" s="1348"/>
      <c r="L12" s="1349"/>
      <c r="M12" s="1350" t="s">
        <v>16</v>
      </c>
      <c r="N12" s="1351"/>
      <c r="O12" s="1351"/>
      <c r="P12" s="1351"/>
      <c r="Q12" s="1362"/>
      <c r="R12" s="1363"/>
      <c r="S12" s="1363"/>
      <c r="T12" s="1363"/>
      <c r="U12" s="1363"/>
      <c r="V12" s="1363"/>
      <c r="W12" s="1363"/>
      <c r="X12" s="1363"/>
      <c r="Y12" s="1363"/>
      <c r="Z12" s="1363"/>
      <c r="AA12" s="1363"/>
      <c r="AB12" s="1359" t="s">
        <v>263</v>
      </c>
      <c r="AC12" s="1360"/>
      <c r="AD12" s="1361"/>
      <c r="AE12" s="1357"/>
      <c r="AF12" s="1358"/>
      <c r="AG12" s="1358"/>
      <c r="AH12" s="1358"/>
      <c r="AI12" s="1358"/>
      <c r="AJ12" s="1358"/>
      <c r="AK12" s="1358"/>
      <c r="AL12" s="1358"/>
      <c r="AM12" s="1358"/>
      <c r="AN12" s="1358"/>
      <c r="AO12" s="354"/>
      <c r="AP12" s="438" t="s">
        <v>264</v>
      </c>
      <c r="AQ12" s="438"/>
      <c r="AR12" s="438"/>
      <c r="AS12" s="438"/>
      <c r="AT12" s="438"/>
      <c r="AU12" s="438"/>
      <c r="AV12" s="438"/>
      <c r="AZ12" s="307" t="s">
        <v>265</v>
      </c>
      <c r="BG12" s="307" t="s">
        <v>266</v>
      </c>
      <c r="BH12" s="307" t="s">
        <v>267</v>
      </c>
      <c r="CN12" s="357"/>
      <c r="CO12" s="357"/>
      <c r="CP12" s="357"/>
      <c r="CQ12" s="357"/>
      <c r="CR12" s="357"/>
      <c r="CS12" s="357"/>
      <c r="CT12" s="357"/>
      <c r="CU12" s="357"/>
      <c r="CV12" s="357"/>
      <c r="CW12" s="357"/>
      <c r="CX12" s="357"/>
      <c r="CY12" s="357"/>
      <c r="CZ12" s="357"/>
      <c r="DA12" s="357"/>
      <c r="DB12" s="357"/>
      <c r="DC12" s="357"/>
      <c r="DD12" s="357"/>
      <c r="DE12" s="357"/>
      <c r="DF12" s="357"/>
      <c r="DG12" s="357"/>
      <c r="DH12" s="357"/>
      <c r="DI12" s="357"/>
      <c r="DJ12" s="357"/>
      <c r="DK12" s="357"/>
      <c r="DL12" s="357"/>
      <c r="DM12" s="357"/>
      <c r="DN12" s="357"/>
      <c r="DO12" s="357"/>
      <c r="DP12" s="357"/>
      <c r="DQ12" s="357"/>
      <c r="DR12" s="357"/>
      <c r="DS12" s="357"/>
      <c r="DT12" s="357"/>
      <c r="DU12" s="357"/>
      <c r="DV12" s="357"/>
      <c r="DW12" s="357"/>
      <c r="DX12" s="357"/>
      <c r="DY12" s="357"/>
      <c r="DZ12" s="357"/>
      <c r="EA12" s="357"/>
      <c r="EB12" s="357"/>
      <c r="EC12" s="357"/>
      <c r="ED12" s="357"/>
      <c r="EE12" s="357"/>
      <c r="EF12" s="357"/>
      <c r="EG12" s="357"/>
      <c r="EH12" s="357"/>
      <c r="EI12" s="357"/>
      <c r="EJ12" s="357"/>
      <c r="EK12" s="357"/>
      <c r="EL12" s="357"/>
      <c r="EM12" s="357"/>
      <c r="EN12" s="357"/>
      <c r="EO12" s="357"/>
      <c r="EP12" s="357"/>
      <c r="EQ12" s="357"/>
      <c r="ER12" s="357"/>
      <c r="ES12" s="357"/>
      <c r="ET12" s="357"/>
      <c r="EU12" s="357"/>
      <c r="EV12" s="357"/>
      <c r="EW12" s="357"/>
      <c r="EX12" s="357"/>
      <c r="EY12" s="357"/>
      <c r="EZ12" s="357"/>
      <c r="FA12" s="357"/>
      <c r="FB12" s="357"/>
      <c r="FC12" s="357"/>
      <c r="FD12" s="357"/>
      <c r="FE12" s="357"/>
      <c r="FF12" s="357"/>
      <c r="FG12" s="357"/>
      <c r="FH12" s="357"/>
      <c r="FI12" s="357"/>
      <c r="FJ12" s="357"/>
      <c r="FK12" s="357"/>
      <c r="FL12" s="357"/>
      <c r="FM12" s="357"/>
      <c r="FN12" s="357"/>
      <c r="FO12" s="357"/>
      <c r="FP12" s="357"/>
      <c r="FQ12" s="357"/>
      <c r="FR12" s="357"/>
      <c r="FS12" s="357"/>
      <c r="FT12" s="357"/>
      <c r="FU12" s="357"/>
      <c r="FV12" s="357"/>
      <c r="FW12" s="357"/>
      <c r="FX12" s="357"/>
      <c r="FY12" s="357"/>
      <c r="FZ12" s="357"/>
      <c r="GA12" s="357"/>
      <c r="GB12" s="357"/>
      <c r="GC12" s="357"/>
      <c r="GD12" s="357"/>
      <c r="GE12" s="357"/>
      <c r="GF12" s="357"/>
      <c r="GG12" s="357"/>
      <c r="GH12" s="357"/>
      <c r="GI12" s="357"/>
      <c r="GJ12" s="357"/>
      <c r="GK12" s="357"/>
      <c r="GL12" s="357"/>
      <c r="GM12" s="357"/>
      <c r="GN12" s="357"/>
      <c r="GO12" s="357"/>
      <c r="GP12" s="357"/>
      <c r="GQ12" s="357"/>
      <c r="GR12" s="357"/>
      <c r="GS12" s="357"/>
      <c r="GT12" s="357"/>
      <c r="GU12" s="357"/>
      <c r="GV12" s="357"/>
      <c r="GW12" s="357"/>
      <c r="GX12" s="357"/>
      <c r="GY12" s="357"/>
      <c r="GZ12" s="357"/>
      <c r="HA12" s="357"/>
      <c r="HB12" s="357"/>
      <c r="HC12" s="357"/>
      <c r="HD12" s="357"/>
      <c r="HE12" s="357"/>
      <c r="HF12" s="357"/>
      <c r="HG12" s="357"/>
      <c r="HH12" s="357"/>
      <c r="HI12" s="357"/>
      <c r="HJ12" s="357"/>
      <c r="HK12" s="357"/>
      <c r="HL12" s="357"/>
      <c r="HM12" s="357"/>
      <c r="HN12" s="357"/>
      <c r="HO12" s="357"/>
      <c r="HP12" s="357"/>
      <c r="HQ12" s="357"/>
      <c r="HR12" s="357"/>
      <c r="HS12" s="357"/>
      <c r="HT12" s="357"/>
      <c r="HU12" s="357"/>
      <c r="HV12" s="357"/>
      <c r="HW12" s="357"/>
      <c r="HX12" s="357"/>
      <c r="HY12" s="357"/>
      <c r="HZ12" s="357"/>
      <c r="IA12" s="357"/>
      <c r="IB12" s="357"/>
      <c r="IC12" s="357"/>
      <c r="ID12" s="357"/>
      <c r="IE12" s="357"/>
      <c r="IF12" s="357"/>
      <c r="IG12" s="357"/>
      <c r="IH12" s="357"/>
      <c r="II12" s="357"/>
      <c r="IJ12" s="357"/>
      <c r="IK12" s="357"/>
      <c r="IL12" s="357"/>
      <c r="IM12" s="357"/>
      <c r="IN12" s="357"/>
      <c r="IO12" s="357"/>
      <c r="IP12" s="357"/>
      <c r="IQ12" s="357"/>
      <c r="IR12" s="357"/>
      <c r="IS12" s="357"/>
      <c r="IT12" s="357"/>
      <c r="IU12" s="357"/>
      <c r="IV12" s="357"/>
      <c r="IW12" s="357"/>
      <c r="IX12" s="357"/>
      <c r="IY12" s="357"/>
      <c r="IZ12" s="357"/>
      <c r="JA12" s="357"/>
      <c r="JB12" s="357"/>
      <c r="JC12" s="357"/>
      <c r="JD12" s="357"/>
      <c r="JE12" s="357"/>
      <c r="JF12" s="357"/>
      <c r="JG12" s="357"/>
      <c r="JH12" s="357"/>
      <c r="JI12" s="357"/>
      <c r="JJ12" s="357"/>
      <c r="JK12" s="357"/>
      <c r="JL12" s="357"/>
      <c r="JM12" s="357"/>
      <c r="JN12" s="357"/>
      <c r="JO12" s="357"/>
      <c r="JP12" s="357"/>
      <c r="JQ12" s="357"/>
      <c r="JR12" s="357"/>
      <c r="JS12" s="357"/>
      <c r="JT12" s="357"/>
      <c r="JU12" s="357"/>
      <c r="JV12" s="357"/>
      <c r="JW12" s="357"/>
      <c r="JX12" s="357"/>
      <c r="JY12" s="357"/>
      <c r="JZ12" s="357"/>
      <c r="KA12" s="357"/>
      <c r="KB12" s="357"/>
      <c r="KC12" s="357"/>
      <c r="KD12" s="357"/>
      <c r="KE12" s="357"/>
      <c r="KF12" s="357"/>
      <c r="KG12" s="357"/>
      <c r="KH12" s="357"/>
      <c r="KI12" s="357"/>
      <c r="KJ12" s="357"/>
      <c r="KK12" s="357"/>
      <c r="KL12" s="357"/>
      <c r="KM12" s="357"/>
      <c r="KN12" s="357"/>
      <c r="KO12" s="357"/>
      <c r="KP12" s="357"/>
      <c r="KQ12" s="357"/>
      <c r="KR12" s="357"/>
      <c r="KS12" s="357"/>
      <c r="KT12" s="357"/>
      <c r="KU12" s="357"/>
      <c r="KV12" s="357"/>
      <c r="KW12" s="357"/>
      <c r="KX12" s="357"/>
      <c r="KY12" s="357"/>
      <c r="KZ12" s="357"/>
      <c r="LA12" s="357"/>
      <c r="LB12" s="357"/>
      <c r="LC12" s="357"/>
      <c r="LD12" s="357"/>
      <c r="LE12" s="357"/>
      <c r="LF12" s="357"/>
      <c r="LG12" s="357"/>
      <c r="LH12" s="357"/>
      <c r="LI12" s="357"/>
      <c r="LJ12" s="357"/>
      <c r="LK12" s="357"/>
      <c r="LL12" s="357"/>
      <c r="LM12" s="357"/>
      <c r="LN12" s="357"/>
      <c r="LO12" s="357"/>
      <c r="LP12" s="357"/>
      <c r="LQ12" s="357"/>
      <c r="LR12" s="357"/>
      <c r="LS12" s="357"/>
      <c r="LT12" s="357"/>
      <c r="LU12" s="357"/>
      <c r="LV12" s="357"/>
      <c r="LW12" s="357"/>
      <c r="LX12" s="357"/>
      <c r="LY12" s="357"/>
      <c r="LZ12" s="357"/>
      <c r="MA12" s="357"/>
      <c r="MB12" s="357"/>
      <c r="MC12" s="357"/>
      <c r="MD12" s="357"/>
      <c r="ME12" s="357"/>
      <c r="MF12" s="357"/>
      <c r="MG12" s="357"/>
      <c r="MH12" s="357"/>
      <c r="MI12" s="357"/>
      <c r="MJ12" s="357"/>
      <c r="MK12" s="357"/>
      <c r="ML12" s="357"/>
      <c r="MM12" s="357"/>
      <c r="MN12" s="357"/>
      <c r="MO12" s="357"/>
      <c r="MP12" s="357"/>
      <c r="MQ12" s="357"/>
      <c r="MR12" s="357"/>
      <c r="MS12" s="357"/>
      <c r="MT12" s="357"/>
      <c r="MU12" s="357"/>
      <c r="MV12" s="357"/>
      <c r="MW12" s="357"/>
      <c r="MX12" s="357"/>
      <c r="MY12" s="357"/>
      <c r="MZ12" s="357"/>
      <c r="NA12" s="357"/>
      <c r="NB12" s="357"/>
      <c r="NC12" s="357"/>
      <c r="ND12" s="357"/>
      <c r="NE12" s="357"/>
      <c r="NF12" s="357"/>
      <c r="NG12" s="357"/>
      <c r="NH12" s="357"/>
      <c r="NI12" s="357"/>
      <c r="NJ12" s="357"/>
      <c r="NK12" s="357"/>
      <c r="NL12" s="357"/>
      <c r="NM12" s="357"/>
      <c r="NN12" s="357"/>
      <c r="NO12" s="357"/>
      <c r="NP12" s="357"/>
      <c r="NQ12" s="357"/>
      <c r="NR12" s="357"/>
      <c r="NS12" s="357"/>
      <c r="NT12" s="357"/>
      <c r="NU12" s="357"/>
      <c r="NV12" s="357"/>
      <c r="NW12" s="357"/>
      <c r="NX12" s="357"/>
      <c r="NY12" s="357"/>
      <c r="NZ12" s="357"/>
      <c r="OA12" s="357"/>
      <c r="OB12" s="357"/>
      <c r="OC12" s="357"/>
      <c r="OD12" s="357"/>
      <c r="OE12" s="357"/>
      <c r="OF12" s="357"/>
      <c r="OG12" s="357"/>
      <c r="OH12" s="357"/>
      <c r="OI12" s="357"/>
      <c r="OJ12" s="357"/>
      <c r="OK12" s="357"/>
      <c r="OL12" s="357"/>
      <c r="OM12" s="357"/>
      <c r="ON12" s="357"/>
      <c r="OO12" s="357"/>
      <c r="OP12" s="357"/>
      <c r="OQ12" s="357"/>
      <c r="OR12" s="357"/>
      <c r="OS12" s="357"/>
      <c r="OT12" s="357"/>
      <c r="OU12" s="357"/>
      <c r="OV12" s="357"/>
      <c r="OW12" s="357"/>
      <c r="OX12" s="357"/>
      <c r="OY12" s="357"/>
      <c r="OZ12" s="357"/>
      <c r="PA12" s="357"/>
      <c r="PB12" s="357"/>
      <c r="PC12" s="357"/>
      <c r="PD12" s="357"/>
      <c r="PE12" s="357"/>
      <c r="PF12" s="357"/>
      <c r="PG12" s="357"/>
      <c r="PH12" s="357"/>
      <c r="PI12" s="357"/>
      <c r="PJ12" s="357"/>
      <c r="PK12" s="357"/>
      <c r="PL12" s="357"/>
      <c r="PM12" s="357"/>
      <c r="PN12" s="357"/>
      <c r="PO12" s="357"/>
      <c r="PP12" s="357"/>
      <c r="PQ12" s="357"/>
      <c r="PR12" s="357"/>
      <c r="PS12" s="357"/>
      <c r="PT12" s="357"/>
      <c r="PU12" s="357"/>
      <c r="PV12" s="357"/>
      <c r="PW12" s="357"/>
      <c r="PX12" s="357"/>
      <c r="PY12" s="357"/>
      <c r="PZ12" s="357"/>
      <c r="QA12" s="357"/>
      <c r="QB12" s="357"/>
      <c r="QC12" s="357"/>
      <c r="QD12" s="357"/>
      <c r="QE12" s="357"/>
      <c r="QF12" s="357"/>
      <c r="QG12" s="357"/>
      <c r="QH12" s="357"/>
      <c r="QI12" s="357"/>
      <c r="QJ12" s="357"/>
      <c r="QK12" s="357"/>
      <c r="QL12" s="357"/>
      <c r="QM12" s="357"/>
      <c r="QN12" s="357"/>
      <c r="QO12" s="357"/>
      <c r="QP12" s="357"/>
      <c r="QQ12" s="357"/>
      <c r="QR12" s="357"/>
      <c r="QS12" s="357"/>
      <c r="QT12" s="357"/>
      <c r="QU12" s="357"/>
      <c r="QV12" s="357"/>
      <c r="QW12" s="357"/>
      <c r="QX12" s="357"/>
      <c r="QY12" s="357"/>
      <c r="QZ12" s="357"/>
      <c r="RA12" s="357"/>
      <c r="RB12" s="357"/>
      <c r="RC12" s="357"/>
      <c r="RD12" s="357"/>
      <c r="RE12" s="357"/>
      <c r="RF12" s="357"/>
      <c r="RG12" s="357"/>
      <c r="RH12" s="357"/>
      <c r="RI12" s="357"/>
      <c r="RJ12" s="357"/>
      <c r="RK12" s="357"/>
      <c r="RL12" s="357"/>
      <c r="RM12" s="357"/>
      <c r="RN12" s="357"/>
      <c r="RO12" s="357"/>
      <c r="RP12" s="357"/>
      <c r="RQ12" s="357"/>
      <c r="RR12" s="357"/>
      <c r="RS12" s="357"/>
      <c r="RT12" s="357"/>
      <c r="RU12" s="357"/>
      <c r="RV12" s="357"/>
      <c r="RW12" s="357"/>
      <c r="RX12" s="357"/>
      <c r="RY12" s="357"/>
      <c r="RZ12" s="357"/>
      <c r="SA12" s="357"/>
      <c r="SB12" s="357"/>
      <c r="SC12" s="357"/>
      <c r="SD12" s="357"/>
      <c r="SE12" s="357"/>
      <c r="SF12" s="357"/>
      <c r="SG12" s="357"/>
      <c r="SH12" s="357"/>
      <c r="SI12" s="357"/>
      <c r="SJ12" s="357"/>
      <c r="SK12" s="357"/>
      <c r="SL12" s="357"/>
      <c r="SM12" s="357"/>
      <c r="SN12" s="357"/>
      <c r="SO12" s="357"/>
      <c r="SP12" s="357"/>
      <c r="SQ12" s="357"/>
      <c r="SR12" s="357"/>
      <c r="SS12" s="357"/>
      <c r="ST12" s="357"/>
      <c r="SU12" s="357"/>
      <c r="SV12" s="357"/>
      <c r="SW12" s="357"/>
      <c r="SX12" s="357"/>
      <c r="SY12" s="357"/>
      <c r="SZ12" s="357"/>
      <c r="TA12" s="357"/>
      <c r="TB12" s="357"/>
      <c r="TC12" s="357"/>
      <c r="TD12" s="357"/>
      <c r="TE12" s="357"/>
      <c r="TF12" s="357"/>
      <c r="TG12" s="357"/>
      <c r="TH12" s="357"/>
      <c r="TI12" s="357"/>
      <c r="TJ12" s="357"/>
      <c r="TK12" s="357"/>
      <c r="TL12" s="357"/>
      <c r="TM12" s="357"/>
      <c r="TN12" s="357"/>
      <c r="TO12" s="357"/>
      <c r="TP12" s="357"/>
      <c r="TQ12" s="357"/>
      <c r="TR12" s="357"/>
      <c r="TS12" s="357"/>
      <c r="TT12" s="357"/>
      <c r="TU12" s="357"/>
      <c r="TV12" s="357"/>
      <c r="TW12" s="357"/>
      <c r="TX12" s="357"/>
      <c r="TY12" s="357"/>
      <c r="TZ12" s="357"/>
      <c r="UA12" s="357"/>
      <c r="UB12" s="357"/>
      <c r="UC12" s="357"/>
      <c r="UD12" s="357"/>
      <c r="UE12" s="357"/>
      <c r="UF12" s="357"/>
      <c r="UG12" s="357"/>
      <c r="UH12" s="357"/>
      <c r="UI12" s="357"/>
      <c r="UJ12" s="357"/>
      <c r="UK12" s="357"/>
      <c r="UL12" s="357"/>
      <c r="UM12" s="357"/>
      <c r="UN12" s="357"/>
      <c r="UO12" s="357"/>
      <c r="UP12" s="357"/>
      <c r="UQ12" s="357"/>
      <c r="UR12" s="357"/>
      <c r="US12" s="357"/>
      <c r="UT12" s="357"/>
      <c r="UU12" s="357"/>
      <c r="UV12" s="357"/>
      <c r="UW12" s="357"/>
      <c r="UX12" s="357"/>
      <c r="UY12" s="357"/>
      <c r="UZ12" s="357"/>
      <c r="VA12" s="357"/>
      <c r="VB12" s="357"/>
      <c r="VC12" s="357"/>
      <c r="VD12" s="357"/>
      <c r="VE12" s="357"/>
      <c r="VF12" s="357"/>
      <c r="VG12" s="357"/>
      <c r="VH12" s="357"/>
      <c r="VI12" s="357"/>
      <c r="VJ12" s="357"/>
      <c r="VK12" s="357"/>
      <c r="VL12" s="357"/>
      <c r="VM12" s="357"/>
      <c r="VN12" s="357"/>
    </row>
    <row r="13" spans="1:586" s="307" customFormat="1" ht="15.6" customHeight="1">
      <c r="A13" s="322"/>
      <c r="B13" s="1264" t="s">
        <v>268</v>
      </c>
      <c r="C13" s="1264"/>
      <c r="D13" s="1264"/>
      <c r="E13" s="1264"/>
      <c r="F13" s="1265"/>
      <c r="G13" s="1259" t="str">
        <f>IF(G12="","",VLOOKUP(G12,$BG$2:$BH$34,2,FALSE))</f>
        <v/>
      </c>
      <c r="H13" s="1260"/>
      <c r="I13" s="1260"/>
      <c r="J13" s="1260"/>
      <c r="K13" s="1260"/>
      <c r="L13" s="1261"/>
      <c r="M13" s="1263" t="s">
        <v>269</v>
      </c>
      <c r="N13" s="1264"/>
      <c r="O13" s="1264"/>
      <c r="P13" s="1264"/>
      <c r="Q13" s="1364"/>
      <c r="R13" s="1365"/>
      <c r="S13" s="1365"/>
      <c r="T13" s="1365"/>
      <c r="U13" s="1365"/>
      <c r="V13" s="1365"/>
      <c r="W13" s="1365"/>
      <c r="X13" s="1365"/>
      <c r="Y13" s="1365"/>
      <c r="Z13" s="1365"/>
      <c r="AA13" s="1365"/>
      <c r="AB13" s="1344"/>
      <c r="AC13" s="1345"/>
      <c r="AD13" s="1346"/>
      <c r="AE13" s="1358"/>
      <c r="AF13" s="1358"/>
      <c r="AG13" s="1358"/>
      <c r="AH13" s="1358"/>
      <c r="AI13" s="1358"/>
      <c r="AJ13" s="1358"/>
      <c r="AK13" s="1358"/>
      <c r="AL13" s="1358"/>
      <c r="AM13" s="1358"/>
      <c r="AN13" s="1358"/>
      <c r="AO13" s="354"/>
      <c r="AP13" s="438" t="s">
        <v>270</v>
      </c>
      <c r="AQ13" s="438"/>
      <c r="AR13" s="438"/>
      <c r="AS13" s="438"/>
      <c r="AT13" s="438"/>
      <c r="AU13" s="438"/>
      <c r="AV13" s="438"/>
      <c r="AZ13" s="307" t="s">
        <v>271</v>
      </c>
      <c r="BG13" s="307" t="s">
        <v>272</v>
      </c>
      <c r="BH13" s="307" t="s">
        <v>273</v>
      </c>
      <c r="CN13" s="357"/>
      <c r="CO13" s="357"/>
      <c r="CP13" s="357"/>
      <c r="CQ13" s="357"/>
      <c r="CR13" s="357"/>
      <c r="CS13" s="357"/>
      <c r="CT13" s="357"/>
      <c r="CU13" s="357"/>
      <c r="CV13" s="357"/>
      <c r="CW13" s="357"/>
      <c r="CX13" s="357"/>
      <c r="CY13" s="357"/>
      <c r="CZ13" s="357"/>
      <c r="DA13" s="357"/>
      <c r="DB13" s="357"/>
      <c r="DC13" s="357"/>
      <c r="DD13" s="357"/>
      <c r="DE13" s="357"/>
      <c r="DF13" s="357"/>
      <c r="DG13" s="357"/>
      <c r="DH13" s="357"/>
      <c r="DI13" s="357"/>
      <c r="DJ13" s="357"/>
      <c r="DK13" s="357"/>
      <c r="DL13" s="357"/>
      <c r="DM13" s="357"/>
      <c r="DN13" s="357"/>
      <c r="DO13" s="357"/>
      <c r="DP13" s="357"/>
      <c r="DQ13" s="357"/>
      <c r="DR13" s="357"/>
      <c r="DS13" s="357"/>
      <c r="DT13" s="357"/>
      <c r="DU13" s="357"/>
      <c r="DV13" s="357"/>
      <c r="DW13" s="357"/>
      <c r="DX13" s="357"/>
      <c r="DY13" s="357"/>
      <c r="DZ13" s="357"/>
      <c r="EA13" s="357"/>
      <c r="EB13" s="357"/>
      <c r="EC13" s="357"/>
      <c r="ED13" s="357"/>
      <c r="EE13" s="357"/>
      <c r="EF13" s="357"/>
      <c r="EG13" s="357"/>
      <c r="EH13" s="357"/>
      <c r="EI13" s="357"/>
      <c r="EJ13" s="357"/>
      <c r="EK13" s="357"/>
      <c r="EL13" s="357"/>
      <c r="EM13" s="357"/>
      <c r="EN13" s="357"/>
      <c r="EO13" s="357"/>
      <c r="EP13" s="357"/>
      <c r="EQ13" s="357"/>
      <c r="ER13" s="357"/>
      <c r="ES13" s="357"/>
      <c r="ET13" s="357"/>
      <c r="EU13" s="357"/>
      <c r="EV13" s="357"/>
      <c r="EW13" s="357"/>
      <c r="EX13" s="357"/>
      <c r="EY13" s="357"/>
      <c r="EZ13" s="357"/>
      <c r="FA13" s="357"/>
      <c r="FB13" s="357"/>
      <c r="FC13" s="357"/>
      <c r="FD13" s="357"/>
      <c r="FE13" s="357"/>
      <c r="FF13" s="357"/>
      <c r="FG13" s="357"/>
      <c r="FH13" s="357"/>
      <c r="FI13" s="357"/>
      <c r="FJ13" s="357"/>
      <c r="FK13" s="357"/>
      <c r="FL13" s="357"/>
      <c r="FM13" s="357"/>
      <c r="FN13" s="357"/>
      <c r="FO13" s="357"/>
      <c r="FP13" s="357"/>
      <c r="FQ13" s="357"/>
      <c r="FR13" s="357"/>
      <c r="FS13" s="357"/>
      <c r="FT13" s="357"/>
      <c r="FU13" s="357"/>
      <c r="FV13" s="357"/>
      <c r="FW13" s="357"/>
      <c r="FX13" s="357"/>
      <c r="FY13" s="357"/>
      <c r="FZ13" s="357"/>
      <c r="GA13" s="357"/>
      <c r="GB13" s="357"/>
      <c r="GC13" s="357"/>
      <c r="GD13" s="357"/>
      <c r="GE13" s="357"/>
      <c r="GF13" s="357"/>
      <c r="GG13" s="357"/>
      <c r="GH13" s="357"/>
      <c r="GI13" s="357"/>
      <c r="GJ13" s="357"/>
      <c r="GK13" s="357"/>
      <c r="GL13" s="357"/>
      <c r="GM13" s="357"/>
      <c r="GN13" s="357"/>
      <c r="GO13" s="357"/>
      <c r="GP13" s="357"/>
      <c r="GQ13" s="357"/>
      <c r="GR13" s="357"/>
      <c r="GS13" s="357"/>
      <c r="GT13" s="357"/>
      <c r="GU13" s="357"/>
      <c r="GV13" s="357"/>
      <c r="GW13" s="357"/>
      <c r="GX13" s="357"/>
      <c r="GY13" s="357"/>
      <c r="GZ13" s="357"/>
      <c r="HA13" s="357"/>
      <c r="HB13" s="357"/>
      <c r="HC13" s="357"/>
      <c r="HD13" s="357"/>
      <c r="HE13" s="357"/>
      <c r="HF13" s="357"/>
      <c r="HG13" s="357"/>
      <c r="HH13" s="357"/>
      <c r="HI13" s="357"/>
      <c r="HJ13" s="357"/>
      <c r="HK13" s="357"/>
      <c r="HL13" s="357"/>
      <c r="HM13" s="357"/>
      <c r="HN13" s="357"/>
      <c r="HO13" s="357"/>
      <c r="HP13" s="357"/>
      <c r="HQ13" s="357"/>
      <c r="HR13" s="357"/>
      <c r="HS13" s="357"/>
      <c r="HT13" s="357"/>
      <c r="HU13" s="357"/>
      <c r="HV13" s="357"/>
      <c r="HW13" s="357"/>
      <c r="HX13" s="357"/>
      <c r="HY13" s="357"/>
      <c r="HZ13" s="357"/>
      <c r="IA13" s="357"/>
      <c r="IB13" s="357"/>
      <c r="IC13" s="357"/>
      <c r="ID13" s="357"/>
      <c r="IE13" s="357"/>
      <c r="IF13" s="357"/>
      <c r="IG13" s="357"/>
      <c r="IH13" s="357"/>
      <c r="II13" s="357"/>
      <c r="IJ13" s="357"/>
      <c r="IK13" s="357"/>
      <c r="IL13" s="357"/>
      <c r="IM13" s="357"/>
      <c r="IN13" s="357"/>
      <c r="IO13" s="357"/>
      <c r="IP13" s="357"/>
      <c r="IQ13" s="357"/>
      <c r="IR13" s="357"/>
      <c r="IS13" s="357"/>
      <c r="IT13" s="357"/>
      <c r="IU13" s="357"/>
      <c r="IV13" s="357"/>
      <c r="IW13" s="357"/>
      <c r="IX13" s="357"/>
      <c r="IY13" s="357"/>
      <c r="IZ13" s="357"/>
      <c r="JA13" s="357"/>
      <c r="JB13" s="357"/>
      <c r="JC13" s="357"/>
      <c r="JD13" s="357"/>
      <c r="JE13" s="357"/>
      <c r="JF13" s="357"/>
      <c r="JG13" s="357"/>
      <c r="JH13" s="357"/>
      <c r="JI13" s="357"/>
      <c r="JJ13" s="357"/>
      <c r="JK13" s="357"/>
      <c r="JL13" s="357"/>
      <c r="JM13" s="357"/>
      <c r="JN13" s="357"/>
      <c r="JO13" s="357"/>
      <c r="JP13" s="357"/>
      <c r="JQ13" s="357"/>
      <c r="JR13" s="357"/>
      <c r="JS13" s="357"/>
      <c r="JT13" s="357"/>
      <c r="JU13" s="357"/>
      <c r="JV13" s="357"/>
      <c r="JW13" s="357"/>
      <c r="JX13" s="357"/>
      <c r="JY13" s="357"/>
      <c r="JZ13" s="357"/>
      <c r="KA13" s="357"/>
      <c r="KB13" s="357"/>
      <c r="KC13" s="357"/>
      <c r="KD13" s="357"/>
      <c r="KE13" s="357"/>
      <c r="KF13" s="357"/>
      <c r="KG13" s="357"/>
      <c r="KH13" s="357"/>
      <c r="KI13" s="357"/>
      <c r="KJ13" s="357"/>
      <c r="KK13" s="357"/>
      <c r="KL13" s="357"/>
      <c r="KM13" s="357"/>
      <c r="KN13" s="357"/>
      <c r="KO13" s="357"/>
      <c r="KP13" s="357"/>
      <c r="KQ13" s="357"/>
      <c r="KR13" s="357"/>
      <c r="KS13" s="357"/>
      <c r="KT13" s="357"/>
      <c r="KU13" s="357"/>
      <c r="KV13" s="357"/>
      <c r="KW13" s="357"/>
      <c r="KX13" s="357"/>
      <c r="KY13" s="357"/>
      <c r="KZ13" s="357"/>
      <c r="LA13" s="357"/>
      <c r="LB13" s="357"/>
      <c r="LC13" s="357"/>
      <c r="LD13" s="357"/>
      <c r="LE13" s="357"/>
      <c r="LF13" s="357"/>
      <c r="LG13" s="357"/>
      <c r="LH13" s="357"/>
      <c r="LI13" s="357"/>
      <c r="LJ13" s="357"/>
      <c r="LK13" s="357"/>
      <c r="LL13" s="357"/>
      <c r="LM13" s="357"/>
      <c r="LN13" s="357"/>
      <c r="LO13" s="357"/>
      <c r="LP13" s="357"/>
      <c r="LQ13" s="357"/>
      <c r="LR13" s="357"/>
      <c r="LS13" s="357"/>
      <c r="LT13" s="357"/>
      <c r="LU13" s="357"/>
      <c r="LV13" s="357"/>
      <c r="LW13" s="357"/>
      <c r="LX13" s="357"/>
      <c r="LY13" s="357"/>
      <c r="LZ13" s="357"/>
      <c r="MA13" s="357"/>
      <c r="MB13" s="357"/>
      <c r="MC13" s="357"/>
      <c r="MD13" s="357"/>
      <c r="ME13" s="357"/>
      <c r="MF13" s="357"/>
      <c r="MG13" s="357"/>
      <c r="MH13" s="357"/>
      <c r="MI13" s="357"/>
      <c r="MJ13" s="357"/>
      <c r="MK13" s="357"/>
      <c r="ML13" s="357"/>
      <c r="MM13" s="357"/>
      <c r="MN13" s="357"/>
      <c r="MO13" s="357"/>
      <c r="MP13" s="357"/>
      <c r="MQ13" s="357"/>
      <c r="MR13" s="357"/>
      <c r="MS13" s="357"/>
      <c r="MT13" s="357"/>
      <c r="MU13" s="357"/>
      <c r="MV13" s="357"/>
      <c r="MW13" s="357"/>
      <c r="MX13" s="357"/>
      <c r="MY13" s="357"/>
      <c r="MZ13" s="357"/>
      <c r="NA13" s="357"/>
      <c r="NB13" s="357"/>
      <c r="NC13" s="357"/>
      <c r="ND13" s="357"/>
      <c r="NE13" s="357"/>
      <c r="NF13" s="357"/>
      <c r="NG13" s="357"/>
      <c r="NH13" s="357"/>
      <c r="NI13" s="357"/>
      <c r="NJ13" s="357"/>
      <c r="NK13" s="357"/>
      <c r="NL13" s="357"/>
      <c r="NM13" s="357"/>
      <c r="NN13" s="357"/>
      <c r="NO13" s="357"/>
      <c r="NP13" s="357"/>
      <c r="NQ13" s="357"/>
      <c r="NR13" s="357"/>
      <c r="NS13" s="357"/>
      <c r="NT13" s="357"/>
      <c r="NU13" s="357"/>
      <c r="NV13" s="357"/>
      <c r="NW13" s="357"/>
      <c r="NX13" s="357"/>
      <c r="NY13" s="357"/>
      <c r="NZ13" s="357"/>
      <c r="OA13" s="357"/>
      <c r="OB13" s="357"/>
      <c r="OC13" s="357"/>
      <c r="OD13" s="357"/>
      <c r="OE13" s="357"/>
      <c r="OF13" s="357"/>
      <c r="OG13" s="357"/>
      <c r="OH13" s="357"/>
      <c r="OI13" s="357"/>
      <c r="OJ13" s="357"/>
      <c r="OK13" s="357"/>
      <c r="OL13" s="357"/>
      <c r="OM13" s="357"/>
      <c r="ON13" s="357"/>
      <c r="OO13" s="357"/>
      <c r="OP13" s="357"/>
      <c r="OQ13" s="357"/>
      <c r="OR13" s="357"/>
      <c r="OS13" s="357"/>
      <c r="OT13" s="357"/>
      <c r="OU13" s="357"/>
      <c r="OV13" s="357"/>
      <c r="OW13" s="357"/>
      <c r="OX13" s="357"/>
      <c r="OY13" s="357"/>
      <c r="OZ13" s="357"/>
      <c r="PA13" s="357"/>
      <c r="PB13" s="357"/>
      <c r="PC13" s="357"/>
      <c r="PD13" s="357"/>
      <c r="PE13" s="357"/>
      <c r="PF13" s="357"/>
      <c r="PG13" s="357"/>
      <c r="PH13" s="357"/>
      <c r="PI13" s="357"/>
      <c r="PJ13" s="357"/>
      <c r="PK13" s="357"/>
      <c r="PL13" s="357"/>
      <c r="PM13" s="357"/>
      <c r="PN13" s="357"/>
      <c r="PO13" s="357"/>
      <c r="PP13" s="357"/>
      <c r="PQ13" s="357"/>
      <c r="PR13" s="357"/>
      <c r="PS13" s="357"/>
      <c r="PT13" s="357"/>
      <c r="PU13" s="357"/>
      <c r="PV13" s="357"/>
      <c r="PW13" s="357"/>
      <c r="PX13" s="357"/>
      <c r="PY13" s="357"/>
      <c r="PZ13" s="357"/>
      <c r="QA13" s="357"/>
      <c r="QB13" s="357"/>
      <c r="QC13" s="357"/>
      <c r="QD13" s="357"/>
      <c r="QE13" s="357"/>
      <c r="QF13" s="357"/>
      <c r="QG13" s="357"/>
      <c r="QH13" s="357"/>
      <c r="QI13" s="357"/>
      <c r="QJ13" s="357"/>
      <c r="QK13" s="357"/>
      <c r="QL13" s="357"/>
      <c r="QM13" s="357"/>
      <c r="QN13" s="357"/>
      <c r="QO13" s="357"/>
      <c r="QP13" s="357"/>
      <c r="QQ13" s="357"/>
      <c r="QR13" s="357"/>
      <c r="QS13" s="357"/>
      <c r="QT13" s="357"/>
      <c r="QU13" s="357"/>
      <c r="QV13" s="357"/>
      <c r="QW13" s="357"/>
      <c r="QX13" s="357"/>
      <c r="QY13" s="357"/>
      <c r="QZ13" s="357"/>
      <c r="RA13" s="357"/>
      <c r="RB13" s="357"/>
      <c r="RC13" s="357"/>
      <c r="RD13" s="357"/>
      <c r="RE13" s="357"/>
      <c r="RF13" s="357"/>
      <c r="RG13" s="357"/>
      <c r="RH13" s="357"/>
      <c r="RI13" s="357"/>
      <c r="RJ13" s="357"/>
      <c r="RK13" s="357"/>
      <c r="RL13" s="357"/>
      <c r="RM13" s="357"/>
      <c r="RN13" s="357"/>
      <c r="RO13" s="357"/>
      <c r="RP13" s="357"/>
      <c r="RQ13" s="357"/>
      <c r="RR13" s="357"/>
      <c r="RS13" s="357"/>
      <c r="RT13" s="357"/>
      <c r="RU13" s="357"/>
      <c r="RV13" s="357"/>
      <c r="RW13" s="357"/>
      <c r="RX13" s="357"/>
      <c r="RY13" s="357"/>
      <c r="RZ13" s="357"/>
      <c r="SA13" s="357"/>
      <c r="SB13" s="357"/>
      <c r="SC13" s="357"/>
      <c r="SD13" s="357"/>
      <c r="SE13" s="357"/>
      <c r="SF13" s="357"/>
      <c r="SG13" s="357"/>
      <c r="SH13" s="357"/>
      <c r="SI13" s="357"/>
      <c r="SJ13" s="357"/>
      <c r="SK13" s="357"/>
      <c r="SL13" s="357"/>
      <c r="SM13" s="357"/>
      <c r="SN13" s="357"/>
      <c r="SO13" s="357"/>
      <c r="SP13" s="357"/>
      <c r="SQ13" s="357"/>
      <c r="SR13" s="357"/>
      <c r="SS13" s="357"/>
      <c r="ST13" s="357"/>
      <c r="SU13" s="357"/>
      <c r="SV13" s="357"/>
      <c r="SW13" s="357"/>
      <c r="SX13" s="357"/>
      <c r="SY13" s="357"/>
      <c r="SZ13" s="357"/>
      <c r="TA13" s="357"/>
      <c r="TB13" s="357"/>
      <c r="TC13" s="357"/>
      <c r="TD13" s="357"/>
      <c r="TE13" s="357"/>
      <c r="TF13" s="357"/>
      <c r="TG13" s="357"/>
      <c r="TH13" s="357"/>
      <c r="TI13" s="357"/>
      <c r="TJ13" s="357"/>
      <c r="TK13" s="357"/>
      <c r="TL13" s="357"/>
      <c r="TM13" s="357"/>
      <c r="TN13" s="357"/>
      <c r="TO13" s="357"/>
      <c r="TP13" s="357"/>
      <c r="TQ13" s="357"/>
      <c r="TR13" s="357"/>
      <c r="TS13" s="357"/>
      <c r="TT13" s="357"/>
      <c r="TU13" s="357"/>
      <c r="TV13" s="357"/>
      <c r="TW13" s="357"/>
      <c r="TX13" s="357"/>
      <c r="TY13" s="357"/>
      <c r="TZ13" s="357"/>
      <c r="UA13" s="357"/>
      <c r="UB13" s="357"/>
      <c r="UC13" s="357"/>
      <c r="UD13" s="357"/>
      <c r="UE13" s="357"/>
      <c r="UF13" s="357"/>
      <c r="UG13" s="357"/>
      <c r="UH13" s="357"/>
      <c r="UI13" s="357"/>
      <c r="UJ13" s="357"/>
      <c r="UK13" s="357"/>
      <c r="UL13" s="357"/>
      <c r="UM13" s="357"/>
      <c r="UN13" s="357"/>
      <c r="UO13" s="357"/>
      <c r="UP13" s="357"/>
      <c r="UQ13" s="357"/>
      <c r="UR13" s="357"/>
      <c r="US13" s="357"/>
      <c r="UT13" s="357"/>
      <c r="UU13" s="357"/>
      <c r="UV13" s="357"/>
      <c r="UW13" s="357"/>
      <c r="UX13" s="357"/>
      <c r="UY13" s="357"/>
      <c r="UZ13" s="357"/>
      <c r="VA13" s="357"/>
      <c r="VB13" s="357"/>
      <c r="VC13" s="357"/>
      <c r="VD13" s="357"/>
      <c r="VE13" s="357"/>
      <c r="VF13" s="357"/>
      <c r="VG13" s="357"/>
      <c r="VH13" s="357"/>
      <c r="VI13" s="357"/>
      <c r="VJ13" s="357"/>
      <c r="VK13" s="357"/>
      <c r="VL13" s="357"/>
      <c r="VM13" s="357"/>
      <c r="VN13" s="357"/>
    </row>
    <row r="14" spans="1:586" s="307" customFormat="1" ht="20.100000000000001" customHeight="1">
      <c r="A14" s="323"/>
      <c r="B14" s="1351" t="s">
        <v>274</v>
      </c>
      <c r="C14" s="1351"/>
      <c r="D14" s="1351"/>
      <c r="E14" s="1351"/>
      <c r="F14" s="1352"/>
      <c r="G14" s="1094"/>
      <c r="H14" s="1095"/>
      <c r="I14" s="1095"/>
      <c r="J14" s="1095"/>
      <c r="K14" s="1095"/>
      <c r="L14" s="1095"/>
      <c r="M14" s="1095"/>
      <c r="N14" s="1095"/>
      <c r="O14" s="1095"/>
      <c r="P14" s="1095"/>
      <c r="Q14" s="1095"/>
      <c r="R14" s="1095"/>
      <c r="S14" s="1095"/>
      <c r="T14" s="1095"/>
      <c r="U14" s="1095"/>
      <c r="V14" s="1095"/>
      <c r="W14" s="1095"/>
      <c r="X14" s="1095"/>
      <c r="Y14" s="1095"/>
      <c r="Z14" s="1095"/>
      <c r="AA14" s="1095"/>
      <c r="AB14" s="1095"/>
      <c r="AC14" s="1095"/>
      <c r="AD14" s="1095"/>
      <c r="AE14" s="1095"/>
      <c r="AF14" s="1095"/>
      <c r="AG14" s="1095"/>
      <c r="AH14" s="1095"/>
      <c r="AI14" s="1095"/>
      <c r="AJ14" s="1095"/>
      <c r="AK14" s="1095"/>
      <c r="AL14" s="1095"/>
      <c r="AM14" s="1095"/>
      <c r="AN14" s="1096"/>
      <c r="AO14" s="354"/>
      <c r="AP14" s="438" t="s">
        <v>275</v>
      </c>
      <c r="AQ14" s="438"/>
      <c r="AR14" s="438"/>
      <c r="AS14" s="438"/>
      <c r="AT14" s="438"/>
      <c r="AU14" s="438"/>
      <c r="AV14" s="438"/>
      <c r="AZ14" s="307" t="s">
        <v>276</v>
      </c>
      <c r="BG14" s="307" t="s">
        <v>277</v>
      </c>
      <c r="BH14" s="307" t="s">
        <v>278</v>
      </c>
      <c r="CN14" s="357"/>
      <c r="CO14" s="357"/>
      <c r="CP14" s="357"/>
      <c r="CQ14" s="357"/>
      <c r="CR14" s="357"/>
      <c r="CS14" s="357"/>
      <c r="CT14" s="357"/>
      <c r="CU14" s="357"/>
      <c r="CV14" s="357"/>
      <c r="CW14" s="357"/>
      <c r="CX14" s="357"/>
      <c r="CY14" s="357"/>
      <c r="CZ14" s="357"/>
      <c r="DA14" s="357"/>
      <c r="DB14" s="357"/>
      <c r="DC14" s="357"/>
      <c r="DD14" s="357"/>
      <c r="DE14" s="357"/>
      <c r="DF14" s="357"/>
      <c r="DG14" s="357"/>
      <c r="DH14" s="357"/>
      <c r="DI14" s="357"/>
      <c r="DJ14" s="357"/>
      <c r="DK14" s="357"/>
      <c r="DL14" s="357"/>
      <c r="DM14" s="357"/>
      <c r="DN14" s="357"/>
      <c r="DO14" s="357"/>
      <c r="DP14" s="357"/>
      <c r="DQ14" s="357"/>
      <c r="DR14" s="357"/>
      <c r="DS14" s="357"/>
      <c r="DT14" s="357"/>
      <c r="DU14" s="357"/>
      <c r="DV14" s="357"/>
      <c r="DW14" s="357"/>
      <c r="DX14" s="357"/>
      <c r="DY14" s="357"/>
      <c r="DZ14" s="357"/>
      <c r="EA14" s="357"/>
      <c r="EB14" s="357"/>
      <c r="EC14" s="357"/>
      <c r="ED14" s="357"/>
      <c r="EE14" s="357"/>
      <c r="EF14" s="357"/>
      <c r="EG14" s="357"/>
      <c r="EH14" s="357"/>
      <c r="EI14" s="357"/>
      <c r="EJ14" s="357"/>
      <c r="EK14" s="357"/>
      <c r="EL14" s="357"/>
      <c r="EM14" s="357"/>
      <c r="EN14" s="357"/>
      <c r="EO14" s="357"/>
      <c r="EP14" s="357"/>
      <c r="EQ14" s="357"/>
      <c r="ER14" s="357"/>
      <c r="ES14" s="357"/>
      <c r="ET14" s="357"/>
      <c r="EU14" s="357"/>
      <c r="EV14" s="357"/>
      <c r="EW14" s="357"/>
      <c r="EX14" s="357"/>
      <c r="EY14" s="357"/>
      <c r="EZ14" s="357"/>
      <c r="FA14" s="357"/>
      <c r="FB14" s="357"/>
      <c r="FC14" s="357"/>
      <c r="FD14" s="357"/>
      <c r="FE14" s="357"/>
      <c r="FF14" s="357"/>
      <c r="FG14" s="357"/>
      <c r="FH14" s="357"/>
      <c r="FI14" s="357"/>
      <c r="FJ14" s="357"/>
      <c r="FK14" s="357"/>
      <c r="FL14" s="357"/>
      <c r="FM14" s="357"/>
      <c r="FN14" s="357"/>
      <c r="FO14" s="357"/>
      <c r="FP14" s="357"/>
      <c r="FQ14" s="357"/>
      <c r="FR14" s="357"/>
      <c r="FS14" s="357"/>
      <c r="FT14" s="357"/>
      <c r="FU14" s="357"/>
      <c r="FV14" s="357"/>
      <c r="FW14" s="357"/>
      <c r="FX14" s="357"/>
      <c r="FY14" s="357"/>
      <c r="FZ14" s="357"/>
      <c r="GA14" s="357"/>
      <c r="GB14" s="357"/>
      <c r="GC14" s="357"/>
      <c r="GD14" s="357"/>
      <c r="GE14" s="357"/>
      <c r="GF14" s="357"/>
      <c r="GG14" s="357"/>
      <c r="GH14" s="357"/>
      <c r="GI14" s="357"/>
      <c r="GJ14" s="357"/>
      <c r="GK14" s="357"/>
      <c r="GL14" s="357"/>
      <c r="GM14" s="357"/>
      <c r="GN14" s="357"/>
      <c r="GO14" s="357"/>
      <c r="GP14" s="357"/>
      <c r="GQ14" s="357"/>
      <c r="GR14" s="357"/>
      <c r="GS14" s="357"/>
      <c r="GT14" s="357"/>
      <c r="GU14" s="357"/>
      <c r="GV14" s="357"/>
      <c r="GW14" s="357"/>
      <c r="GX14" s="357"/>
      <c r="GY14" s="357"/>
      <c r="GZ14" s="357"/>
      <c r="HA14" s="357"/>
      <c r="HB14" s="357"/>
      <c r="HC14" s="357"/>
      <c r="HD14" s="357"/>
      <c r="HE14" s="357"/>
      <c r="HF14" s="357"/>
      <c r="HG14" s="357"/>
      <c r="HH14" s="357"/>
      <c r="HI14" s="357"/>
      <c r="HJ14" s="357"/>
      <c r="HK14" s="357"/>
      <c r="HL14" s="357"/>
      <c r="HM14" s="357"/>
      <c r="HN14" s="357"/>
      <c r="HO14" s="357"/>
      <c r="HP14" s="357"/>
      <c r="HQ14" s="357"/>
      <c r="HR14" s="357"/>
      <c r="HS14" s="357"/>
      <c r="HT14" s="357"/>
      <c r="HU14" s="357"/>
      <c r="HV14" s="357"/>
      <c r="HW14" s="357"/>
      <c r="HX14" s="357"/>
      <c r="HY14" s="357"/>
      <c r="HZ14" s="357"/>
      <c r="IA14" s="357"/>
      <c r="IB14" s="357"/>
      <c r="IC14" s="357"/>
      <c r="ID14" s="357"/>
      <c r="IE14" s="357"/>
      <c r="IF14" s="357"/>
      <c r="IG14" s="357"/>
      <c r="IH14" s="357"/>
      <c r="II14" s="357"/>
      <c r="IJ14" s="357"/>
      <c r="IK14" s="357"/>
      <c r="IL14" s="357"/>
      <c r="IM14" s="357"/>
      <c r="IN14" s="357"/>
      <c r="IO14" s="357"/>
      <c r="IP14" s="357"/>
      <c r="IQ14" s="357"/>
      <c r="IR14" s="357"/>
      <c r="IS14" s="357"/>
      <c r="IT14" s="357"/>
      <c r="IU14" s="357"/>
      <c r="IV14" s="357"/>
      <c r="IW14" s="357"/>
      <c r="IX14" s="357"/>
      <c r="IY14" s="357"/>
      <c r="IZ14" s="357"/>
      <c r="JA14" s="357"/>
      <c r="JB14" s="357"/>
      <c r="JC14" s="357"/>
      <c r="JD14" s="357"/>
      <c r="JE14" s="357"/>
      <c r="JF14" s="357"/>
      <c r="JG14" s="357"/>
      <c r="JH14" s="357"/>
      <c r="JI14" s="357"/>
      <c r="JJ14" s="357"/>
      <c r="JK14" s="357"/>
      <c r="JL14" s="357"/>
      <c r="JM14" s="357"/>
      <c r="JN14" s="357"/>
      <c r="JO14" s="357"/>
      <c r="JP14" s="357"/>
      <c r="JQ14" s="357"/>
      <c r="JR14" s="357"/>
      <c r="JS14" s="357"/>
      <c r="JT14" s="357"/>
      <c r="JU14" s="357"/>
      <c r="JV14" s="357"/>
      <c r="JW14" s="357"/>
      <c r="JX14" s="357"/>
      <c r="JY14" s="357"/>
      <c r="JZ14" s="357"/>
      <c r="KA14" s="357"/>
      <c r="KB14" s="357"/>
      <c r="KC14" s="357"/>
      <c r="KD14" s="357"/>
      <c r="KE14" s="357"/>
      <c r="KF14" s="357"/>
      <c r="KG14" s="357"/>
      <c r="KH14" s="357"/>
      <c r="KI14" s="357"/>
      <c r="KJ14" s="357"/>
      <c r="KK14" s="357"/>
      <c r="KL14" s="357"/>
      <c r="KM14" s="357"/>
      <c r="KN14" s="357"/>
      <c r="KO14" s="357"/>
      <c r="KP14" s="357"/>
      <c r="KQ14" s="357"/>
      <c r="KR14" s="357"/>
      <c r="KS14" s="357"/>
      <c r="KT14" s="357"/>
      <c r="KU14" s="357"/>
      <c r="KV14" s="357"/>
      <c r="KW14" s="357"/>
      <c r="KX14" s="357"/>
      <c r="KY14" s="357"/>
      <c r="KZ14" s="357"/>
      <c r="LA14" s="357"/>
      <c r="LB14" s="357"/>
      <c r="LC14" s="357"/>
      <c r="LD14" s="357"/>
      <c r="LE14" s="357"/>
      <c r="LF14" s="357"/>
      <c r="LG14" s="357"/>
      <c r="LH14" s="357"/>
      <c r="LI14" s="357"/>
      <c r="LJ14" s="357"/>
      <c r="LK14" s="357"/>
      <c r="LL14" s="357"/>
      <c r="LM14" s="357"/>
      <c r="LN14" s="357"/>
      <c r="LO14" s="357"/>
      <c r="LP14" s="357"/>
      <c r="LQ14" s="357"/>
      <c r="LR14" s="357"/>
      <c r="LS14" s="357"/>
      <c r="LT14" s="357"/>
      <c r="LU14" s="357"/>
      <c r="LV14" s="357"/>
      <c r="LW14" s="357"/>
      <c r="LX14" s="357"/>
      <c r="LY14" s="357"/>
      <c r="LZ14" s="357"/>
      <c r="MA14" s="357"/>
      <c r="MB14" s="357"/>
      <c r="MC14" s="357"/>
      <c r="MD14" s="357"/>
      <c r="ME14" s="357"/>
      <c r="MF14" s="357"/>
      <c r="MG14" s="357"/>
      <c r="MH14" s="357"/>
      <c r="MI14" s="357"/>
      <c r="MJ14" s="357"/>
      <c r="MK14" s="357"/>
      <c r="ML14" s="357"/>
      <c r="MM14" s="357"/>
      <c r="MN14" s="357"/>
      <c r="MO14" s="357"/>
      <c r="MP14" s="357"/>
      <c r="MQ14" s="357"/>
      <c r="MR14" s="357"/>
      <c r="MS14" s="357"/>
      <c r="MT14" s="357"/>
      <c r="MU14" s="357"/>
      <c r="MV14" s="357"/>
      <c r="MW14" s="357"/>
      <c r="MX14" s="357"/>
      <c r="MY14" s="357"/>
      <c r="MZ14" s="357"/>
      <c r="NA14" s="357"/>
      <c r="NB14" s="357"/>
      <c r="NC14" s="357"/>
      <c r="ND14" s="357"/>
      <c r="NE14" s="357"/>
      <c r="NF14" s="357"/>
      <c r="NG14" s="357"/>
      <c r="NH14" s="357"/>
      <c r="NI14" s="357"/>
      <c r="NJ14" s="357"/>
      <c r="NK14" s="357"/>
      <c r="NL14" s="357"/>
      <c r="NM14" s="357"/>
      <c r="NN14" s="357"/>
      <c r="NO14" s="357"/>
      <c r="NP14" s="357"/>
      <c r="NQ14" s="357"/>
      <c r="NR14" s="357"/>
      <c r="NS14" s="357"/>
      <c r="NT14" s="357"/>
      <c r="NU14" s="357"/>
      <c r="NV14" s="357"/>
      <c r="NW14" s="357"/>
      <c r="NX14" s="357"/>
      <c r="NY14" s="357"/>
      <c r="NZ14" s="357"/>
      <c r="OA14" s="357"/>
      <c r="OB14" s="357"/>
      <c r="OC14" s="357"/>
      <c r="OD14" s="357"/>
      <c r="OE14" s="357"/>
      <c r="OF14" s="357"/>
      <c r="OG14" s="357"/>
      <c r="OH14" s="357"/>
      <c r="OI14" s="357"/>
      <c r="OJ14" s="357"/>
      <c r="OK14" s="357"/>
      <c r="OL14" s="357"/>
      <c r="OM14" s="357"/>
      <c r="ON14" s="357"/>
      <c r="OO14" s="357"/>
      <c r="OP14" s="357"/>
      <c r="OQ14" s="357"/>
      <c r="OR14" s="357"/>
      <c r="OS14" s="357"/>
      <c r="OT14" s="357"/>
      <c r="OU14" s="357"/>
      <c r="OV14" s="357"/>
      <c r="OW14" s="357"/>
      <c r="OX14" s="357"/>
      <c r="OY14" s="357"/>
      <c r="OZ14" s="357"/>
      <c r="PA14" s="357"/>
      <c r="PB14" s="357"/>
      <c r="PC14" s="357"/>
      <c r="PD14" s="357"/>
      <c r="PE14" s="357"/>
      <c r="PF14" s="357"/>
      <c r="PG14" s="357"/>
      <c r="PH14" s="357"/>
      <c r="PI14" s="357"/>
      <c r="PJ14" s="357"/>
      <c r="PK14" s="357"/>
      <c r="PL14" s="357"/>
      <c r="PM14" s="357"/>
      <c r="PN14" s="357"/>
      <c r="PO14" s="357"/>
      <c r="PP14" s="357"/>
      <c r="PQ14" s="357"/>
      <c r="PR14" s="357"/>
      <c r="PS14" s="357"/>
      <c r="PT14" s="357"/>
      <c r="PU14" s="357"/>
      <c r="PV14" s="357"/>
      <c r="PW14" s="357"/>
      <c r="PX14" s="357"/>
      <c r="PY14" s="357"/>
      <c r="PZ14" s="357"/>
      <c r="QA14" s="357"/>
      <c r="QB14" s="357"/>
      <c r="QC14" s="357"/>
      <c r="QD14" s="357"/>
      <c r="QE14" s="357"/>
      <c r="QF14" s="357"/>
      <c r="QG14" s="357"/>
      <c r="QH14" s="357"/>
      <c r="QI14" s="357"/>
      <c r="QJ14" s="357"/>
      <c r="QK14" s="357"/>
      <c r="QL14" s="357"/>
      <c r="QM14" s="357"/>
      <c r="QN14" s="357"/>
      <c r="QO14" s="357"/>
      <c r="QP14" s="357"/>
      <c r="QQ14" s="357"/>
      <c r="QR14" s="357"/>
      <c r="QS14" s="357"/>
      <c r="QT14" s="357"/>
      <c r="QU14" s="357"/>
      <c r="QV14" s="357"/>
      <c r="QW14" s="357"/>
      <c r="QX14" s="357"/>
      <c r="QY14" s="357"/>
      <c r="QZ14" s="357"/>
      <c r="RA14" s="357"/>
      <c r="RB14" s="357"/>
      <c r="RC14" s="357"/>
      <c r="RD14" s="357"/>
      <c r="RE14" s="357"/>
      <c r="RF14" s="357"/>
      <c r="RG14" s="357"/>
      <c r="RH14" s="357"/>
      <c r="RI14" s="357"/>
      <c r="RJ14" s="357"/>
      <c r="RK14" s="357"/>
      <c r="RL14" s="357"/>
      <c r="RM14" s="357"/>
      <c r="RN14" s="357"/>
      <c r="RO14" s="357"/>
      <c r="RP14" s="357"/>
      <c r="RQ14" s="357"/>
      <c r="RR14" s="357"/>
      <c r="RS14" s="357"/>
      <c r="RT14" s="357"/>
      <c r="RU14" s="357"/>
      <c r="RV14" s="357"/>
      <c r="RW14" s="357"/>
      <c r="RX14" s="357"/>
      <c r="RY14" s="357"/>
      <c r="RZ14" s="357"/>
      <c r="SA14" s="357"/>
      <c r="SB14" s="357"/>
      <c r="SC14" s="357"/>
      <c r="SD14" s="357"/>
      <c r="SE14" s="357"/>
      <c r="SF14" s="357"/>
      <c r="SG14" s="357"/>
      <c r="SH14" s="357"/>
      <c r="SI14" s="357"/>
      <c r="SJ14" s="357"/>
      <c r="SK14" s="357"/>
      <c r="SL14" s="357"/>
      <c r="SM14" s="357"/>
      <c r="SN14" s="357"/>
      <c r="SO14" s="357"/>
      <c r="SP14" s="357"/>
      <c r="SQ14" s="357"/>
      <c r="SR14" s="357"/>
      <c r="SS14" s="357"/>
      <c r="ST14" s="357"/>
      <c r="SU14" s="357"/>
      <c r="SV14" s="357"/>
      <c r="SW14" s="357"/>
      <c r="SX14" s="357"/>
      <c r="SY14" s="357"/>
      <c r="SZ14" s="357"/>
      <c r="TA14" s="357"/>
      <c r="TB14" s="357"/>
      <c r="TC14" s="357"/>
      <c r="TD14" s="357"/>
      <c r="TE14" s="357"/>
      <c r="TF14" s="357"/>
      <c r="TG14" s="357"/>
      <c r="TH14" s="357"/>
      <c r="TI14" s="357"/>
      <c r="TJ14" s="357"/>
      <c r="TK14" s="357"/>
      <c r="TL14" s="357"/>
      <c r="TM14" s="357"/>
      <c r="TN14" s="357"/>
      <c r="TO14" s="357"/>
      <c r="TP14" s="357"/>
      <c r="TQ14" s="357"/>
      <c r="TR14" s="357"/>
      <c r="TS14" s="357"/>
      <c r="TT14" s="357"/>
      <c r="TU14" s="357"/>
      <c r="TV14" s="357"/>
      <c r="TW14" s="357"/>
      <c r="TX14" s="357"/>
      <c r="TY14" s="357"/>
      <c r="TZ14" s="357"/>
      <c r="UA14" s="357"/>
      <c r="UB14" s="357"/>
      <c r="UC14" s="357"/>
      <c r="UD14" s="357"/>
      <c r="UE14" s="357"/>
      <c r="UF14" s="357"/>
      <c r="UG14" s="357"/>
      <c r="UH14" s="357"/>
      <c r="UI14" s="357"/>
      <c r="UJ14" s="357"/>
      <c r="UK14" s="357"/>
      <c r="UL14" s="357"/>
      <c r="UM14" s="357"/>
      <c r="UN14" s="357"/>
      <c r="UO14" s="357"/>
      <c r="UP14" s="357"/>
      <c r="UQ14" s="357"/>
      <c r="UR14" s="357"/>
      <c r="US14" s="357"/>
      <c r="UT14" s="357"/>
      <c r="UU14" s="357"/>
      <c r="UV14" s="357"/>
      <c r="UW14" s="357"/>
      <c r="UX14" s="357"/>
      <c r="UY14" s="357"/>
      <c r="UZ14" s="357"/>
      <c r="VA14" s="357"/>
      <c r="VB14" s="357"/>
      <c r="VC14" s="357"/>
      <c r="VD14" s="357"/>
      <c r="VE14" s="357"/>
      <c r="VF14" s="357"/>
      <c r="VG14" s="357"/>
      <c r="VH14" s="357"/>
      <c r="VI14" s="357"/>
      <c r="VJ14" s="357"/>
      <c r="VK14" s="357"/>
      <c r="VL14" s="357"/>
      <c r="VM14" s="357"/>
      <c r="VN14" s="357"/>
    </row>
    <row r="15" spans="1:586" s="307" customFormat="1" ht="9.9" customHeight="1">
      <c r="A15" s="322"/>
      <c r="B15" s="1353" t="s">
        <v>279</v>
      </c>
      <c r="C15" s="1353"/>
      <c r="D15" s="1353"/>
      <c r="E15" s="1353"/>
      <c r="F15" s="1354"/>
      <c r="G15" s="1097"/>
      <c r="H15" s="1098"/>
      <c r="I15" s="1098"/>
      <c r="J15" s="1098"/>
      <c r="K15" s="1098"/>
      <c r="L15" s="1098"/>
      <c r="M15" s="1098"/>
      <c r="N15" s="1098"/>
      <c r="O15" s="1098"/>
      <c r="P15" s="1098"/>
      <c r="Q15" s="1098"/>
      <c r="R15" s="1098"/>
      <c r="S15" s="1098"/>
      <c r="T15" s="1098"/>
      <c r="U15" s="1098"/>
      <c r="V15" s="1098"/>
      <c r="W15" s="1098"/>
      <c r="X15" s="1098"/>
      <c r="Y15" s="1098"/>
      <c r="Z15" s="1098"/>
      <c r="AA15" s="1098"/>
      <c r="AB15" s="1098"/>
      <c r="AC15" s="1098"/>
      <c r="AD15" s="1098"/>
      <c r="AE15" s="1098"/>
      <c r="AF15" s="1098"/>
      <c r="AG15" s="1098"/>
      <c r="AH15" s="1098"/>
      <c r="AI15" s="1098"/>
      <c r="AJ15" s="1098"/>
      <c r="AK15" s="1098"/>
      <c r="AL15" s="1098"/>
      <c r="AM15" s="1098"/>
      <c r="AN15" s="1099"/>
      <c r="AO15" s="354"/>
      <c r="AP15" s="438" t="s">
        <v>280</v>
      </c>
      <c r="AQ15" s="438"/>
      <c r="AR15" s="438"/>
      <c r="AS15" s="438"/>
      <c r="AT15" s="438"/>
      <c r="AU15" s="438"/>
      <c r="AV15" s="438"/>
      <c r="AZ15" s="307" t="s">
        <v>281</v>
      </c>
      <c r="BG15" s="307" t="s">
        <v>282</v>
      </c>
      <c r="BH15" s="307" t="s">
        <v>283</v>
      </c>
      <c r="CN15" s="357"/>
      <c r="CO15" s="357"/>
      <c r="CP15" s="357"/>
      <c r="CQ15" s="357"/>
      <c r="CR15" s="357"/>
      <c r="CS15" s="357"/>
      <c r="CT15" s="357"/>
      <c r="CU15" s="357"/>
      <c r="CV15" s="357"/>
      <c r="CW15" s="357"/>
      <c r="CX15" s="357"/>
      <c r="CY15" s="357"/>
      <c r="CZ15" s="357"/>
      <c r="DA15" s="357"/>
      <c r="DB15" s="357"/>
      <c r="DC15" s="357"/>
      <c r="DD15" s="357"/>
      <c r="DE15" s="357"/>
      <c r="DF15" s="357"/>
      <c r="DG15" s="357"/>
      <c r="DH15" s="357"/>
      <c r="DI15" s="357"/>
      <c r="DJ15" s="357"/>
      <c r="DK15" s="357"/>
      <c r="DL15" s="357"/>
      <c r="DM15" s="357"/>
      <c r="DN15" s="357"/>
      <c r="DO15" s="357"/>
      <c r="DP15" s="357"/>
      <c r="DQ15" s="357"/>
      <c r="DR15" s="357"/>
      <c r="DS15" s="357"/>
      <c r="DT15" s="357"/>
      <c r="DU15" s="357"/>
      <c r="DV15" s="357"/>
      <c r="DW15" s="357"/>
      <c r="DX15" s="357"/>
      <c r="DY15" s="357"/>
      <c r="DZ15" s="357"/>
      <c r="EA15" s="357"/>
      <c r="EB15" s="357"/>
      <c r="EC15" s="357"/>
      <c r="ED15" s="357"/>
      <c r="EE15" s="357"/>
      <c r="EF15" s="357"/>
      <c r="EG15" s="357"/>
      <c r="EH15" s="357"/>
      <c r="EI15" s="357"/>
      <c r="EJ15" s="357"/>
      <c r="EK15" s="357"/>
      <c r="EL15" s="357"/>
      <c r="EM15" s="357"/>
      <c r="EN15" s="357"/>
      <c r="EO15" s="357"/>
      <c r="EP15" s="357"/>
      <c r="EQ15" s="357"/>
      <c r="ER15" s="357"/>
      <c r="ES15" s="357"/>
      <c r="ET15" s="357"/>
      <c r="EU15" s="357"/>
      <c r="EV15" s="357"/>
      <c r="EW15" s="357"/>
      <c r="EX15" s="357"/>
      <c r="EY15" s="357"/>
      <c r="EZ15" s="357"/>
      <c r="FA15" s="357"/>
      <c r="FB15" s="357"/>
      <c r="FC15" s="357"/>
      <c r="FD15" s="357"/>
      <c r="FE15" s="357"/>
      <c r="FF15" s="357"/>
      <c r="FG15" s="357"/>
      <c r="FH15" s="357"/>
      <c r="FI15" s="357"/>
      <c r="FJ15" s="357"/>
      <c r="FK15" s="357"/>
      <c r="FL15" s="357"/>
      <c r="FM15" s="357"/>
      <c r="FN15" s="357"/>
      <c r="FO15" s="357"/>
      <c r="FP15" s="357"/>
      <c r="FQ15" s="357"/>
      <c r="FR15" s="357"/>
      <c r="FS15" s="357"/>
      <c r="FT15" s="357"/>
      <c r="FU15" s="357"/>
      <c r="FV15" s="357"/>
      <c r="FW15" s="357"/>
      <c r="FX15" s="357"/>
      <c r="FY15" s="357"/>
      <c r="FZ15" s="357"/>
      <c r="GA15" s="357"/>
      <c r="GB15" s="357"/>
      <c r="GC15" s="357"/>
      <c r="GD15" s="357"/>
      <c r="GE15" s="357"/>
      <c r="GF15" s="357"/>
      <c r="GG15" s="357"/>
      <c r="GH15" s="357"/>
      <c r="GI15" s="357"/>
      <c r="GJ15" s="357"/>
      <c r="GK15" s="357"/>
      <c r="GL15" s="357"/>
      <c r="GM15" s="357"/>
      <c r="GN15" s="357"/>
      <c r="GO15" s="357"/>
      <c r="GP15" s="357"/>
      <c r="GQ15" s="357"/>
      <c r="GR15" s="357"/>
      <c r="GS15" s="357"/>
      <c r="GT15" s="357"/>
      <c r="GU15" s="357"/>
      <c r="GV15" s="357"/>
      <c r="GW15" s="357"/>
      <c r="GX15" s="357"/>
      <c r="GY15" s="357"/>
      <c r="GZ15" s="357"/>
      <c r="HA15" s="357"/>
      <c r="HB15" s="357"/>
      <c r="HC15" s="357"/>
      <c r="HD15" s="357"/>
      <c r="HE15" s="357"/>
      <c r="HF15" s="357"/>
      <c r="HG15" s="357"/>
      <c r="HH15" s="357"/>
      <c r="HI15" s="357"/>
      <c r="HJ15" s="357"/>
      <c r="HK15" s="357"/>
      <c r="HL15" s="357"/>
      <c r="HM15" s="357"/>
      <c r="HN15" s="357"/>
      <c r="HO15" s="357"/>
      <c r="HP15" s="357"/>
      <c r="HQ15" s="357"/>
      <c r="HR15" s="357"/>
      <c r="HS15" s="357"/>
      <c r="HT15" s="357"/>
      <c r="HU15" s="357"/>
      <c r="HV15" s="357"/>
      <c r="HW15" s="357"/>
      <c r="HX15" s="357"/>
      <c r="HY15" s="357"/>
      <c r="HZ15" s="357"/>
      <c r="IA15" s="357"/>
      <c r="IB15" s="357"/>
      <c r="IC15" s="357"/>
      <c r="ID15" s="357"/>
      <c r="IE15" s="357"/>
      <c r="IF15" s="357"/>
      <c r="IG15" s="357"/>
      <c r="IH15" s="357"/>
      <c r="II15" s="357"/>
      <c r="IJ15" s="357"/>
      <c r="IK15" s="357"/>
      <c r="IL15" s="357"/>
      <c r="IM15" s="357"/>
      <c r="IN15" s="357"/>
      <c r="IO15" s="357"/>
      <c r="IP15" s="357"/>
      <c r="IQ15" s="357"/>
      <c r="IR15" s="357"/>
      <c r="IS15" s="357"/>
      <c r="IT15" s="357"/>
      <c r="IU15" s="357"/>
      <c r="IV15" s="357"/>
      <c r="IW15" s="357"/>
      <c r="IX15" s="357"/>
      <c r="IY15" s="357"/>
      <c r="IZ15" s="357"/>
      <c r="JA15" s="357"/>
      <c r="JB15" s="357"/>
      <c r="JC15" s="357"/>
      <c r="JD15" s="357"/>
      <c r="JE15" s="357"/>
      <c r="JF15" s="357"/>
      <c r="JG15" s="357"/>
      <c r="JH15" s="357"/>
      <c r="JI15" s="357"/>
      <c r="JJ15" s="357"/>
      <c r="JK15" s="357"/>
      <c r="JL15" s="357"/>
      <c r="JM15" s="357"/>
      <c r="JN15" s="357"/>
      <c r="JO15" s="357"/>
      <c r="JP15" s="357"/>
      <c r="JQ15" s="357"/>
      <c r="JR15" s="357"/>
      <c r="JS15" s="357"/>
      <c r="JT15" s="357"/>
      <c r="JU15" s="357"/>
      <c r="JV15" s="357"/>
      <c r="JW15" s="357"/>
      <c r="JX15" s="357"/>
      <c r="JY15" s="357"/>
      <c r="JZ15" s="357"/>
      <c r="KA15" s="357"/>
      <c r="KB15" s="357"/>
      <c r="KC15" s="357"/>
      <c r="KD15" s="357"/>
      <c r="KE15" s="357"/>
      <c r="KF15" s="357"/>
      <c r="KG15" s="357"/>
      <c r="KH15" s="357"/>
      <c r="KI15" s="357"/>
      <c r="KJ15" s="357"/>
      <c r="KK15" s="357"/>
      <c r="KL15" s="357"/>
      <c r="KM15" s="357"/>
      <c r="KN15" s="357"/>
      <c r="KO15" s="357"/>
      <c r="KP15" s="357"/>
      <c r="KQ15" s="357"/>
      <c r="KR15" s="357"/>
      <c r="KS15" s="357"/>
      <c r="KT15" s="357"/>
      <c r="KU15" s="357"/>
      <c r="KV15" s="357"/>
      <c r="KW15" s="357"/>
      <c r="KX15" s="357"/>
      <c r="KY15" s="357"/>
      <c r="KZ15" s="357"/>
      <c r="LA15" s="357"/>
      <c r="LB15" s="357"/>
      <c r="LC15" s="357"/>
      <c r="LD15" s="357"/>
      <c r="LE15" s="357"/>
      <c r="LF15" s="357"/>
      <c r="LG15" s="357"/>
      <c r="LH15" s="357"/>
      <c r="LI15" s="357"/>
      <c r="LJ15" s="357"/>
      <c r="LK15" s="357"/>
      <c r="LL15" s="357"/>
      <c r="LM15" s="357"/>
      <c r="LN15" s="357"/>
      <c r="LO15" s="357"/>
      <c r="LP15" s="357"/>
      <c r="LQ15" s="357"/>
      <c r="LR15" s="357"/>
      <c r="LS15" s="357"/>
      <c r="LT15" s="357"/>
      <c r="LU15" s="357"/>
      <c r="LV15" s="357"/>
      <c r="LW15" s="357"/>
      <c r="LX15" s="357"/>
      <c r="LY15" s="357"/>
      <c r="LZ15" s="357"/>
      <c r="MA15" s="357"/>
      <c r="MB15" s="357"/>
      <c r="MC15" s="357"/>
      <c r="MD15" s="357"/>
      <c r="ME15" s="357"/>
      <c r="MF15" s="357"/>
      <c r="MG15" s="357"/>
      <c r="MH15" s="357"/>
      <c r="MI15" s="357"/>
      <c r="MJ15" s="357"/>
      <c r="MK15" s="357"/>
      <c r="ML15" s="357"/>
      <c r="MM15" s="357"/>
      <c r="MN15" s="357"/>
      <c r="MO15" s="357"/>
      <c r="MP15" s="357"/>
      <c r="MQ15" s="357"/>
      <c r="MR15" s="357"/>
      <c r="MS15" s="357"/>
      <c r="MT15" s="357"/>
      <c r="MU15" s="357"/>
      <c r="MV15" s="357"/>
      <c r="MW15" s="357"/>
      <c r="MX15" s="357"/>
      <c r="MY15" s="357"/>
      <c r="MZ15" s="357"/>
      <c r="NA15" s="357"/>
      <c r="NB15" s="357"/>
      <c r="NC15" s="357"/>
      <c r="ND15" s="357"/>
      <c r="NE15" s="357"/>
      <c r="NF15" s="357"/>
      <c r="NG15" s="357"/>
      <c r="NH15" s="357"/>
      <c r="NI15" s="357"/>
      <c r="NJ15" s="357"/>
      <c r="NK15" s="357"/>
      <c r="NL15" s="357"/>
      <c r="NM15" s="357"/>
      <c r="NN15" s="357"/>
      <c r="NO15" s="357"/>
      <c r="NP15" s="357"/>
      <c r="NQ15" s="357"/>
      <c r="NR15" s="357"/>
      <c r="NS15" s="357"/>
      <c r="NT15" s="357"/>
      <c r="NU15" s="357"/>
      <c r="NV15" s="357"/>
      <c r="NW15" s="357"/>
      <c r="NX15" s="357"/>
      <c r="NY15" s="357"/>
      <c r="NZ15" s="357"/>
      <c r="OA15" s="357"/>
      <c r="OB15" s="357"/>
      <c r="OC15" s="357"/>
      <c r="OD15" s="357"/>
      <c r="OE15" s="357"/>
      <c r="OF15" s="357"/>
      <c r="OG15" s="357"/>
      <c r="OH15" s="357"/>
      <c r="OI15" s="357"/>
      <c r="OJ15" s="357"/>
      <c r="OK15" s="357"/>
      <c r="OL15" s="357"/>
      <c r="OM15" s="357"/>
      <c r="ON15" s="357"/>
      <c r="OO15" s="357"/>
      <c r="OP15" s="357"/>
      <c r="OQ15" s="357"/>
      <c r="OR15" s="357"/>
      <c r="OS15" s="357"/>
      <c r="OT15" s="357"/>
      <c r="OU15" s="357"/>
      <c r="OV15" s="357"/>
      <c r="OW15" s="357"/>
      <c r="OX15" s="357"/>
      <c r="OY15" s="357"/>
      <c r="OZ15" s="357"/>
      <c r="PA15" s="357"/>
      <c r="PB15" s="357"/>
      <c r="PC15" s="357"/>
      <c r="PD15" s="357"/>
      <c r="PE15" s="357"/>
      <c r="PF15" s="357"/>
      <c r="PG15" s="357"/>
      <c r="PH15" s="357"/>
      <c r="PI15" s="357"/>
      <c r="PJ15" s="357"/>
      <c r="PK15" s="357"/>
      <c r="PL15" s="357"/>
      <c r="PM15" s="357"/>
      <c r="PN15" s="357"/>
      <c r="PO15" s="357"/>
      <c r="PP15" s="357"/>
      <c r="PQ15" s="357"/>
      <c r="PR15" s="357"/>
      <c r="PS15" s="357"/>
      <c r="PT15" s="357"/>
      <c r="PU15" s="357"/>
      <c r="PV15" s="357"/>
      <c r="PW15" s="357"/>
      <c r="PX15" s="357"/>
      <c r="PY15" s="357"/>
      <c r="PZ15" s="357"/>
      <c r="QA15" s="357"/>
      <c r="QB15" s="357"/>
      <c r="QC15" s="357"/>
      <c r="QD15" s="357"/>
      <c r="QE15" s="357"/>
      <c r="QF15" s="357"/>
      <c r="QG15" s="357"/>
      <c r="QH15" s="357"/>
      <c r="QI15" s="357"/>
      <c r="QJ15" s="357"/>
      <c r="QK15" s="357"/>
      <c r="QL15" s="357"/>
      <c r="QM15" s="357"/>
      <c r="QN15" s="357"/>
      <c r="QO15" s="357"/>
      <c r="QP15" s="357"/>
      <c r="QQ15" s="357"/>
      <c r="QR15" s="357"/>
      <c r="QS15" s="357"/>
      <c r="QT15" s="357"/>
      <c r="QU15" s="357"/>
      <c r="QV15" s="357"/>
      <c r="QW15" s="357"/>
      <c r="QX15" s="357"/>
      <c r="QY15" s="357"/>
      <c r="QZ15" s="357"/>
      <c r="RA15" s="357"/>
      <c r="RB15" s="357"/>
      <c r="RC15" s="357"/>
      <c r="RD15" s="357"/>
      <c r="RE15" s="357"/>
      <c r="RF15" s="357"/>
      <c r="RG15" s="357"/>
      <c r="RH15" s="357"/>
      <c r="RI15" s="357"/>
      <c r="RJ15" s="357"/>
      <c r="RK15" s="357"/>
      <c r="RL15" s="357"/>
      <c r="RM15" s="357"/>
      <c r="RN15" s="357"/>
      <c r="RO15" s="357"/>
      <c r="RP15" s="357"/>
      <c r="RQ15" s="357"/>
      <c r="RR15" s="357"/>
      <c r="RS15" s="357"/>
      <c r="RT15" s="357"/>
      <c r="RU15" s="357"/>
      <c r="RV15" s="357"/>
      <c r="RW15" s="357"/>
      <c r="RX15" s="357"/>
      <c r="RY15" s="357"/>
      <c r="RZ15" s="357"/>
      <c r="SA15" s="357"/>
      <c r="SB15" s="357"/>
      <c r="SC15" s="357"/>
      <c r="SD15" s="357"/>
      <c r="SE15" s="357"/>
      <c r="SF15" s="357"/>
      <c r="SG15" s="357"/>
      <c r="SH15" s="357"/>
      <c r="SI15" s="357"/>
      <c r="SJ15" s="357"/>
      <c r="SK15" s="357"/>
      <c r="SL15" s="357"/>
      <c r="SM15" s="357"/>
      <c r="SN15" s="357"/>
      <c r="SO15" s="357"/>
      <c r="SP15" s="357"/>
      <c r="SQ15" s="357"/>
      <c r="SR15" s="357"/>
      <c r="SS15" s="357"/>
      <c r="ST15" s="357"/>
      <c r="SU15" s="357"/>
      <c r="SV15" s="357"/>
      <c r="SW15" s="357"/>
      <c r="SX15" s="357"/>
      <c r="SY15" s="357"/>
      <c r="SZ15" s="357"/>
      <c r="TA15" s="357"/>
      <c r="TB15" s="357"/>
      <c r="TC15" s="357"/>
      <c r="TD15" s="357"/>
      <c r="TE15" s="357"/>
      <c r="TF15" s="357"/>
      <c r="TG15" s="357"/>
      <c r="TH15" s="357"/>
      <c r="TI15" s="357"/>
      <c r="TJ15" s="357"/>
      <c r="TK15" s="357"/>
      <c r="TL15" s="357"/>
      <c r="TM15" s="357"/>
      <c r="TN15" s="357"/>
      <c r="TO15" s="357"/>
      <c r="TP15" s="357"/>
      <c r="TQ15" s="357"/>
      <c r="TR15" s="357"/>
      <c r="TS15" s="357"/>
      <c r="TT15" s="357"/>
      <c r="TU15" s="357"/>
      <c r="TV15" s="357"/>
      <c r="TW15" s="357"/>
      <c r="TX15" s="357"/>
      <c r="TY15" s="357"/>
      <c r="TZ15" s="357"/>
      <c r="UA15" s="357"/>
      <c r="UB15" s="357"/>
      <c r="UC15" s="357"/>
      <c r="UD15" s="357"/>
      <c r="UE15" s="357"/>
      <c r="UF15" s="357"/>
      <c r="UG15" s="357"/>
      <c r="UH15" s="357"/>
      <c r="UI15" s="357"/>
      <c r="UJ15" s="357"/>
      <c r="UK15" s="357"/>
      <c r="UL15" s="357"/>
      <c r="UM15" s="357"/>
      <c r="UN15" s="357"/>
      <c r="UO15" s="357"/>
      <c r="UP15" s="357"/>
      <c r="UQ15" s="357"/>
      <c r="UR15" s="357"/>
      <c r="US15" s="357"/>
      <c r="UT15" s="357"/>
      <c r="UU15" s="357"/>
      <c r="UV15" s="357"/>
      <c r="UW15" s="357"/>
      <c r="UX15" s="357"/>
      <c r="UY15" s="357"/>
      <c r="UZ15" s="357"/>
      <c r="VA15" s="357"/>
      <c r="VB15" s="357"/>
      <c r="VC15" s="357"/>
      <c r="VD15" s="357"/>
      <c r="VE15" s="357"/>
      <c r="VF15" s="357"/>
      <c r="VG15" s="357"/>
      <c r="VH15" s="357"/>
      <c r="VI15" s="357"/>
      <c r="VJ15" s="357"/>
      <c r="VK15" s="357"/>
      <c r="VL15" s="357"/>
      <c r="VM15" s="357"/>
      <c r="VN15" s="357"/>
    </row>
    <row r="16" spans="1:586" s="307" customFormat="1" ht="20.100000000000001" customHeight="1">
      <c r="A16" s="321"/>
      <c r="B16" s="1355" t="s">
        <v>284</v>
      </c>
      <c r="C16" s="1355"/>
      <c r="D16" s="1355"/>
      <c r="E16" s="1355"/>
      <c r="F16" s="1356"/>
      <c r="G16" s="1179"/>
      <c r="H16" s="1180"/>
      <c r="I16" s="1180"/>
      <c r="J16" s="1180"/>
      <c r="K16" s="1180"/>
      <c r="L16" s="1180"/>
      <c r="M16" s="1180"/>
      <c r="N16" s="1180"/>
      <c r="O16" s="1180"/>
      <c r="P16" s="1180"/>
      <c r="Q16" s="1180"/>
      <c r="R16" s="1180"/>
      <c r="S16" s="1180"/>
      <c r="T16" s="1180"/>
      <c r="U16" s="1180"/>
      <c r="V16" s="1180"/>
      <c r="W16" s="1180"/>
      <c r="X16" s="1180"/>
      <c r="Y16" s="1180"/>
      <c r="Z16" s="1180"/>
      <c r="AA16" s="1180"/>
      <c r="AB16" s="1180"/>
      <c r="AC16" s="1180"/>
      <c r="AD16" s="1180"/>
      <c r="AE16" s="1180"/>
      <c r="AF16" s="1180"/>
      <c r="AG16" s="1180"/>
      <c r="AH16" s="1180"/>
      <c r="AI16" s="1180"/>
      <c r="AJ16" s="1180"/>
      <c r="AK16" s="1180"/>
      <c r="AL16" s="1180"/>
      <c r="AM16" s="1180"/>
      <c r="AN16" s="1181"/>
      <c r="AO16" s="355"/>
      <c r="AP16" s="438" t="s">
        <v>285</v>
      </c>
      <c r="AQ16" s="438"/>
      <c r="AR16" s="438"/>
      <c r="AS16" s="438"/>
      <c r="AT16" s="438"/>
      <c r="AU16" s="438"/>
      <c r="AV16" s="438"/>
      <c r="AZ16" s="307" t="s">
        <v>286</v>
      </c>
      <c r="BG16" s="307" t="s">
        <v>287</v>
      </c>
      <c r="BH16" s="307" t="s">
        <v>288</v>
      </c>
      <c r="CN16" s="357"/>
      <c r="CO16" s="357"/>
      <c r="CP16" s="357"/>
      <c r="CQ16" s="357"/>
      <c r="CR16" s="357"/>
      <c r="CS16" s="357"/>
      <c r="CT16" s="357"/>
      <c r="CU16" s="357"/>
      <c r="CV16" s="357"/>
      <c r="CW16" s="357"/>
      <c r="CX16" s="357"/>
      <c r="CY16" s="357"/>
      <c r="CZ16" s="357"/>
      <c r="DA16" s="357"/>
      <c r="DB16" s="357"/>
      <c r="DC16" s="357"/>
      <c r="DD16" s="357"/>
      <c r="DE16" s="357"/>
      <c r="DF16" s="357"/>
      <c r="DG16" s="357"/>
      <c r="DH16" s="357"/>
      <c r="DI16" s="357"/>
      <c r="DJ16" s="357"/>
      <c r="DK16" s="357"/>
      <c r="DL16" s="357"/>
      <c r="DM16" s="357"/>
      <c r="DN16" s="357"/>
      <c r="DO16" s="357"/>
      <c r="DP16" s="357"/>
      <c r="DQ16" s="357"/>
      <c r="DR16" s="357"/>
      <c r="DS16" s="357"/>
      <c r="DT16" s="357"/>
      <c r="DU16" s="357"/>
      <c r="DV16" s="357"/>
      <c r="DW16" s="357"/>
      <c r="DX16" s="357"/>
      <c r="DY16" s="357"/>
      <c r="DZ16" s="357"/>
      <c r="EA16" s="357"/>
      <c r="EB16" s="357"/>
      <c r="EC16" s="357"/>
      <c r="ED16" s="357"/>
      <c r="EE16" s="357"/>
      <c r="EF16" s="357"/>
      <c r="EG16" s="357"/>
      <c r="EH16" s="357"/>
      <c r="EI16" s="357"/>
      <c r="EJ16" s="357"/>
      <c r="EK16" s="357"/>
      <c r="EL16" s="357"/>
      <c r="EM16" s="357"/>
      <c r="EN16" s="357"/>
      <c r="EO16" s="357"/>
      <c r="EP16" s="357"/>
      <c r="EQ16" s="357"/>
      <c r="ER16" s="357"/>
      <c r="ES16" s="357"/>
      <c r="ET16" s="357"/>
      <c r="EU16" s="357"/>
      <c r="EV16" s="357"/>
      <c r="EW16" s="357"/>
      <c r="EX16" s="357"/>
      <c r="EY16" s="357"/>
      <c r="EZ16" s="357"/>
      <c r="FA16" s="357"/>
      <c r="FB16" s="357"/>
      <c r="FC16" s="357"/>
      <c r="FD16" s="357"/>
      <c r="FE16" s="357"/>
      <c r="FF16" s="357"/>
      <c r="FG16" s="357"/>
      <c r="FH16" s="357"/>
      <c r="FI16" s="357"/>
      <c r="FJ16" s="357"/>
      <c r="FK16" s="357"/>
      <c r="FL16" s="357"/>
      <c r="FM16" s="357"/>
      <c r="FN16" s="357"/>
      <c r="FO16" s="357"/>
      <c r="FP16" s="357"/>
      <c r="FQ16" s="357"/>
      <c r="FR16" s="357"/>
      <c r="FS16" s="357"/>
      <c r="FT16" s="357"/>
      <c r="FU16" s="357"/>
      <c r="FV16" s="357"/>
      <c r="FW16" s="357"/>
      <c r="FX16" s="357"/>
      <c r="FY16" s="357"/>
      <c r="FZ16" s="357"/>
      <c r="GA16" s="357"/>
      <c r="GB16" s="357"/>
      <c r="GC16" s="357"/>
      <c r="GD16" s="357"/>
      <c r="GE16" s="357"/>
      <c r="GF16" s="357"/>
      <c r="GG16" s="357"/>
      <c r="GH16" s="357"/>
      <c r="GI16" s="357"/>
      <c r="GJ16" s="357"/>
      <c r="GK16" s="357"/>
      <c r="GL16" s="357"/>
      <c r="GM16" s="357"/>
      <c r="GN16" s="357"/>
      <c r="GO16" s="357"/>
      <c r="GP16" s="357"/>
      <c r="GQ16" s="357"/>
      <c r="GR16" s="357"/>
      <c r="GS16" s="357"/>
      <c r="GT16" s="357"/>
      <c r="GU16" s="357"/>
      <c r="GV16" s="357"/>
      <c r="GW16" s="357"/>
      <c r="GX16" s="357"/>
      <c r="GY16" s="357"/>
      <c r="GZ16" s="357"/>
      <c r="HA16" s="357"/>
      <c r="HB16" s="357"/>
      <c r="HC16" s="357"/>
      <c r="HD16" s="357"/>
      <c r="HE16" s="357"/>
      <c r="HF16" s="357"/>
      <c r="HG16" s="357"/>
      <c r="HH16" s="357"/>
      <c r="HI16" s="357"/>
      <c r="HJ16" s="357"/>
      <c r="HK16" s="357"/>
      <c r="HL16" s="357"/>
      <c r="HM16" s="357"/>
      <c r="HN16" s="357"/>
      <c r="HO16" s="357"/>
      <c r="HP16" s="357"/>
      <c r="HQ16" s="357"/>
      <c r="HR16" s="357"/>
      <c r="HS16" s="357"/>
      <c r="HT16" s="357"/>
      <c r="HU16" s="357"/>
      <c r="HV16" s="357"/>
      <c r="HW16" s="357"/>
      <c r="HX16" s="357"/>
      <c r="HY16" s="357"/>
      <c r="HZ16" s="357"/>
      <c r="IA16" s="357"/>
      <c r="IB16" s="357"/>
      <c r="IC16" s="357"/>
      <c r="ID16" s="357"/>
      <c r="IE16" s="357"/>
      <c r="IF16" s="357"/>
      <c r="IG16" s="357"/>
      <c r="IH16" s="357"/>
      <c r="II16" s="357"/>
      <c r="IJ16" s="357"/>
      <c r="IK16" s="357"/>
      <c r="IL16" s="357"/>
      <c r="IM16" s="357"/>
      <c r="IN16" s="357"/>
      <c r="IO16" s="357"/>
      <c r="IP16" s="357"/>
      <c r="IQ16" s="357"/>
      <c r="IR16" s="357"/>
      <c r="IS16" s="357"/>
      <c r="IT16" s="357"/>
      <c r="IU16" s="357"/>
      <c r="IV16" s="357"/>
      <c r="IW16" s="357"/>
      <c r="IX16" s="357"/>
      <c r="IY16" s="357"/>
      <c r="IZ16" s="357"/>
      <c r="JA16" s="357"/>
      <c r="JB16" s="357"/>
      <c r="JC16" s="357"/>
      <c r="JD16" s="357"/>
      <c r="JE16" s="357"/>
      <c r="JF16" s="357"/>
      <c r="JG16" s="357"/>
      <c r="JH16" s="357"/>
      <c r="JI16" s="357"/>
      <c r="JJ16" s="357"/>
      <c r="JK16" s="357"/>
      <c r="JL16" s="357"/>
      <c r="JM16" s="357"/>
      <c r="JN16" s="357"/>
      <c r="JO16" s="357"/>
      <c r="JP16" s="357"/>
      <c r="JQ16" s="357"/>
      <c r="JR16" s="357"/>
      <c r="JS16" s="357"/>
      <c r="JT16" s="357"/>
      <c r="JU16" s="357"/>
      <c r="JV16" s="357"/>
      <c r="JW16" s="357"/>
      <c r="JX16" s="357"/>
      <c r="JY16" s="357"/>
      <c r="JZ16" s="357"/>
      <c r="KA16" s="357"/>
      <c r="KB16" s="357"/>
      <c r="KC16" s="357"/>
      <c r="KD16" s="357"/>
      <c r="KE16" s="357"/>
      <c r="KF16" s="357"/>
      <c r="KG16" s="357"/>
      <c r="KH16" s="357"/>
      <c r="KI16" s="357"/>
      <c r="KJ16" s="357"/>
      <c r="KK16" s="357"/>
      <c r="KL16" s="357"/>
      <c r="KM16" s="357"/>
      <c r="KN16" s="357"/>
      <c r="KO16" s="357"/>
      <c r="KP16" s="357"/>
      <c r="KQ16" s="357"/>
      <c r="KR16" s="357"/>
      <c r="KS16" s="357"/>
      <c r="KT16" s="357"/>
      <c r="KU16" s="357"/>
      <c r="KV16" s="357"/>
      <c r="KW16" s="357"/>
      <c r="KX16" s="357"/>
      <c r="KY16" s="357"/>
      <c r="KZ16" s="357"/>
      <c r="LA16" s="357"/>
      <c r="LB16" s="357"/>
      <c r="LC16" s="357"/>
      <c r="LD16" s="357"/>
      <c r="LE16" s="357"/>
      <c r="LF16" s="357"/>
      <c r="LG16" s="357"/>
      <c r="LH16" s="357"/>
      <c r="LI16" s="357"/>
      <c r="LJ16" s="357"/>
      <c r="LK16" s="357"/>
      <c r="LL16" s="357"/>
      <c r="LM16" s="357"/>
      <c r="LN16" s="357"/>
      <c r="LO16" s="357"/>
      <c r="LP16" s="357"/>
      <c r="LQ16" s="357"/>
      <c r="LR16" s="357"/>
      <c r="LS16" s="357"/>
      <c r="LT16" s="357"/>
      <c r="LU16" s="357"/>
      <c r="LV16" s="357"/>
      <c r="LW16" s="357"/>
      <c r="LX16" s="357"/>
      <c r="LY16" s="357"/>
      <c r="LZ16" s="357"/>
      <c r="MA16" s="357"/>
      <c r="MB16" s="357"/>
      <c r="MC16" s="357"/>
      <c r="MD16" s="357"/>
      <c r="ME16" s="357"/>
      <c r="MF16" s="357"/>
      <c r="MG16" s="357"/>
      <c r="MH16" s="357"/>
      <c r="MI16" s="357"/>
      <c r="MJ16" s="357"/>
      <c r="MK16" s="357"/>
      <c r="ML16" s="357"/>
      <c r="MM16" s="357"/>
      <c r="MN16" s="357"/>
      <c r="MO16" s="357"/>
      <c r="MP16" s="357"/>
      <c r="MQ16" s="357"/>
      <c r="MR16" s="357"/>
      <c r="MS16" s="357"/>
      <c r="MT16" s="357"/>
      <c r="MU16" s="357"/>
      <c r="MV16" s="357"/>
      <c r="MW16" s="357"/>
      <c r="MX16" s="357"/>
      <c r="MY16" s="357"/>
      <c r="MZ16" s="357"/>
      <c r="NA16" s="357"/>
      <c r="NB16" s="357"/>
      <c r="NC16" s="357"/>
      <c r="ND16" s="357"/>
      <c r="NE16" s="357"/>
      <c r="NF16" s="357"/>
      <c r="NG16" s="357"/>
      <c r="NH16" s="357"/>
      <c r="NI16" s="357"/>
      <c r="NJ16" s="357"/>
      <c r="NK16" s="357"/>
      <c r="NL16" s="357"/>
      <c r="NM16" s="357"/>
      <c r="NN16" s="357"/>
      <c r="NO16" s="357"/>
      <c r="NP16" s="357"/>
      <c r="NQ16" s="357"/>
      <c r="NR16" s="357"/>
      <c r="NS16" s="357"/>
      <c r="NT16" s="357"/>
      <c r="NU16" s="357"/>
      <c r="NV16" s="357"/>
      <c r="NW16" s="357"/>
      <c r="NX16" s="357"/>
      <c r="NY16" s="357"/>
      <c r="NZ16" s="357"/>
      <c r="OA16" s="357"/>
      <c r="OB16" s="357"/>
      <c r="OC16" s="357"/>
      <c r="OD16" s="357"/>
      <c r="OE16" s="357"/>
      <c r="OF16" s="357"/>
      <c r="OG16" s="357"/>
      <c r="OH16" s="357"/>
      <c r="OI16" s="357"/>
      <c r="OJ16" s="357"/>
      <c r="OK16" s="357"/>
      <c r="OL16" s="357"/>
      <c r="OM16" s="357"/>
      <c r="ON16" s="357"/>
      <c r="OO16" s="357"/>
      <c r="OP16" s="357"/>
      <c r="OQ16" s="357"/>
      <c r="OR16" s="357"/>
      <c r="OS16" s="357"/>
      <c r="OT16" s="357"/>
      <c r="OU16" s="357"/>
      <c r="OV16" s="357"/>
      <c r="OW16" s="357"/>
      <c r="OX16" s="357"/>
      <c r="OY16" s="357"/>
      <c r="OZ16" s="357"/>
      <c r="PA16" s="357"/>
      <c r="PB16" s="357"/>
      <c r="PC16" s="357"/>
      <c r="PD16" s="357"/>
      <c r="PE16" s="357"/>
      <c r="PF16" s="357"/>
      <c r="PG16" s="357"/>
      <c r="PH16" s="357"/>
      <c r="PI16" s="357"/>
      <c r="PJ16" s="357"/>
      <c r="PK16" s="357"/>
      <c r="PL16" s="357"/>
      <c r="PM16" s="357"/>
      <c r="PN16" s="357"/>
      <c r="PO16" s="357"/>
      <c r="PP16" s="357"/>
      <c r="PQ16" s="357"/>
      <c r="PR16" s="357"/>
      <c r="PS16" s="357"/>
      <c r="PT16" s="357"/>
      <c r="PU16" s="357"/>
      <c r="PV16" s="357"/>
      <c r="PW16" s="357"/>
      <c r="PX16" s="357"/>
      <c r="PY16" s="357"/>
      <c r="PZ16" s="357"/>
      <c r="QA16" s="357"/>
      <c r="QB16" s="357"/>
      <c r="QC16" s="357"/>
      <c r="QD16" s="357"/>
      <c r="QE16" s="357"/>
      <c r="QF16" s="357"/>
      <c r="QG16" s="357"/>
      <c r="QH16" s="357"/>
      <c r="QI16" s="357"/>
      <c r="QJ16" s="357"/>
      <c r="QK16" s="357"/>
      <c r="QL16" s="357"/>
      <c r="QM16" s="357"/>
      <c r="QN16" s="357"/>
      <c r="QO16" s="357"/>
      <c r="QP16" s="357"/>
      <c r="QQ16" s="357"/>
      <c r="QR16" s="357"/>
      <c r="QS16" s="357"/>
      <c r="QT16" s="357"/>
      <c r="QU16" s="357"/>
      <c r="QV16" s="357"/>
      <c r="QW16" s="357"/>
      <c r="QX16" s="357"/>
      <c r="QY16" s="357"/>
      <c r="QZ16" s="357"/>
      <c r="RA16" s="357"/>
      <c r="RB16" s="357"/>
      <c r="RC16" s="357"/>
      <c r="RD16" s="357"/>
      <c r="RE16" s="357"/>
      <c r="RF16" s="357"/>
      <c r="RG16" s="357"/>
      <c r="RH16" s="357"/>
      <c r="RI16" s="357"/>
      <c r="RJ16" s="357"/>
      <c r="RK16" s="357"/>
      <c r="RL16" s="357"/>
      <c r="RM16" s="357"/>
      <c r="RN16" s="357"/>
      <c r="RO16" s="357"/>
      <c r="RP16" s="357"/>
      <c r="RQ16" s="357"/>
      <c r="RR16" s="357"/>
      <c r="RS16" s="357"/>
      <c r="RT16" s="357"/>
      <c r="RU16" s="357"/>
      <c r="RV16" s="357"/>
      <c r="RW16" s="357"/>
      <c r="RX16" s="357"/>
      <c r="RY16" s="357"/>
      <c r="RZ16" s="357"/>
      <c r="SA16" s="357"/>
      <c r="SB16" s="357"/>
      <c r="SC16" s="357"/>
      <c r="SD16" s="357"/>
      <c r="SE16" s="357"/>
      <c r="SF16" s="357"/>
      <c r="SG16" s="357"/>
      <c r="SH16" s="357"/>
      <c r="SI16" s="357"/>
      <c r="SJ16" s="357"/>
      <c r="SK16" s="357"/>
      <c r="SL16" s="357"/>
      <c r="SM16" s="357"/>
      <c r="SN16" s="357"/>
      <c r="SO16" s="357"/>
      <c r="SP16" s="357"/>
      <c r="SQ16" s="357"/>
      <c r="SR16" s="357"/>
      <c r="SS16" s="357"/>
      <c r="ST16" s="357"/>
      <c r="SU16" s="357"/>
      <c r="SV16" s="357"/>
      <c r="SW16" s="357"/>
      <c r="SX16" s="357"/>
      <c r="SY16" s="357"/>
      <c r="SZ16" s="357"/>
      <c r="TA16" s="357"/>
      <c r="TB16" s="357"/>
      <c r="TC16" s="357"/>
      <c r="TD16" s="357"/>
      <c r="TE16" s="357"/>
      <c r="TF16" s="357"/>
      <c r="TG16" s="357"/>
      <c r="TH16" s="357"/>
      <c r="TI16" s="357"/>
      <c r="TJ16" s="357"/>
      <c r="TK16" s="357"/>
      <c r="TL16" s="357"/>
      <c r="TM16" s="357"/>
      <c r="TN16" s="357"/>
      <c r="TO16" s="357"/>
      <c r="TP16" s="357"/>
      <c r="TQ16" s="357"/>
      <c r="TR16" s="357"/>
      <c r="TS16" s="357"/>
      <c r="TT16" s="357"/>
      <c r="TU16" s="357"/>
      <c r="TV16" s="357"/>
      <c r="TW16" s="357"/>
      <c r="TX16" s="357"/>
      <c r="TY16" s="357"/>
      <c r="TZ16" s="357"/>
      <c r="UA16" s="357"/>
      <c r="UB16" s="357"/>
      <c r="UC16" s="357"/>
      <c r="UD16" s="357"/>
      <c r="UE16" s="357"/>
      <c r="UF16" s="357"/>
      <c r="UG16" s="357"/>
      <c r="UH16" s="357"/>
      <c r="UI16" s="357"/>
      <c r="UJ16" s="357"/>
      <c r="UK16" s="357"/>
      <c r="UL16" s="357"/>
      <c r="UM16" s="357"/>
      <c r="UN16" s="357"/>
      <c r="UO16" s="357"/>
      <c r="UP16" s="357"/>
      <c r="UQ16" s="357"/>
      <c r="UR16" s="357"/>
      <c r="US16" s="357"/>
      <c r="UT16" s="357"/>
      <c r="UU16" s="357"/>
      <c r="UV16" s="357"/>
      <c r="UW16" s="357"/>
      <c r="UX16" s="357"/>
      <c r="UY16" s="357"/>
      <c r="UZ16" s="357"/>
      <c r="VA16" s="357"/>
      <c r="VB16" s="357"/>
      <c r="VC16" s="357"/>
      <c r="VD16" s="357"/>
      <c r="VE16" s="357"/>
      <c r="VF16" s="357"/>
      <c r="VG16" s="357"/>
      <c r="VH16" s="357"/>
      <c r="VI16" s="357"/>
      <c r="VJ16" s="357"/>
      <c r="VK16" s="357"/>
      <c r="VL16" s="357"/>
      <c r="VM16" s="357"/>
      <c r="VN16" s="357"/>
    </row>
    <row r="17" spans="1:586" s="307" customFormat="1" ht="9.9" customHeight="1">
      <c r="A17" s="322"/>
      <c r="B17" s="1264" t="s">
        <v>289</v>
      </c>
      <c r="C17" s="1264"/>
      <c r="D17" s="1264"/>
      <c r="E17" s="1264"/>
      <c r="F17" s="1265"/>
      <c r="G17" s="1182"/>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c r="AE17" s="1183"/>
      <c r="AF17" s="1183"/>
      <c r="AG17" s="1183"/>
      <c r="AH17" s="1183"/>
      <c r="AI17" s="1183"/>
      <c r="AJ17" s="1183"/>
      <c r="AK17" s="1183"/>
      <c r="AL17" s="1183"/>
      <c r="AM17" s="1183"/>
      <c r="AN17" s="1184"/>
      <c r="AO17" s="354"/>
      <c r="AP17" s="438" t="s">
        <v>290</v>
      </c>
      <c r="AQ17" s="438"/>
      <c r="AR17" s="438"/>
      <c r="AS17" s="438"/>
      <c r="AT17" s="438"/>
      <c r="AU17" s="438"/>
      <c r="AV17" s="438"/>
      <c r="AZ17" s="307" t="s">
        <v>291</v>
      </c>
      <c r="BG17" s="307" t="s">
        <v>292</v>
      </c>
      <c r="BH17" s="307" t="s">
        <v>293</v>
      </c>
      <c r="CN17" s="357"/>
      <c r="CO17" s="357"/>
      <c r="CP17" s="357"/>
      <c r="CQ17" s="357"/>
      <c r="CR17" s="357"/>
      <c r="CS17" s="357"/>
      <c r="CT17" s="357"/>
      <c r="CU17" s="357"/>
      <c r="CV17" s="357"/>
      <c r="CW17" s="357"/>
      <c r="CX17" s="357"/>
      <c r="CY17" s="357"/>
      <c r="CZ17" s="357"/>
      <c r="DA17" s="357"/>
      <c r="DB17" s="357"/>
      <c r="DC17" s="357"/>
      <c r="DD17" s="357"/>
      <c r="DE17" s="357"/>
      <c r="DF17" s="357"/>
      <c r="DG17" s="357"/>
      <c r="DH17" s="357"/>
      <c r="DI17" s="357"/>
      <c r="DJ17" s="357"/>
      <c r="DK17" s="357"/>
      <c r="DL17" s="357"/>
      <c r="DM17" s="357"/>
      <c r="DN17" s="357"/>
      <c r="DO17" s="357"/>
      <c r="DP17" s="357"/>
      <c r="DQ17" s="357"/>
      <c r="DR17" s="357"/>
      <c r="DS17" s="357"/>
      <c r="DT17" s="357"/>
      <c r="DU17" s="357"/>
      <c r="DV17" s="357"/>
      <c r="DW17" s="357"/>
      <c r="DX17" s="357"/>
      <c r="DY17" s="357"/>
      <c r="DZ17" s="357"/>
      <c r="EA17" s="357"/>
      <c r="EB17" s="357"/>
      <c r="EC17" s="357"/>
      <c r="ED17" s="357"/>
      <c r="EE17" s="357"/>
      <c r="EF17" s="357"/>
      <c r="EG17" s="357"/>
      <c r="EH17" s="357"/>
      <c r="EI17" s="357"/>
      <c r="EJ17" s="357"/>
      <c r="EK17" s="357"/>
      <c r="EL17" s="357"/>
      <c r="EM17" s="357"/>
      <c r="EN17" s="357"/>
      <c r="EO17" s="357"/>
      <c r="EP17" s="357"/>
      <c r="EQ17" s="357"/>
      <c r="ER17" s="357"/>
      <c r="ES17" s="357"/>
      <c r="ET17" s="357"/>
      <c r="EU17" s="357"/>
      <c r="EV17" s="357"/>
      <c r="EW17" s="357"/>
      <c r="EX17" s="357"/>
      <c r="EY17" s="357"/>
      <c r="EZ17" s="357"/>
      <c r="FA17" s="357"/>
      <c r="FB17" s="357"/>
      <c r="FC17" s="357"/>
      <c r="FD17" s="357"/>
      <c r="FE17" s="357"/>
      <c r="FF17" s="357"/>
      <c r="FG17" s="357"/>
      <c r="FH17" s="357"/>
      <c r="FI17" s="357"/>
      <c r="FJ17" s="357"/>
      <c r="FK17" s="357"/>
      <c r="FL17" s="357"/>
      <c r="FM17" s="357"/>
      <c r="FN17" s="357"/>
      <c r="FO17" s="357"/>
      <c r="FP17" s="357"/>
      <c r="FQ17" s="357"/>
      <c r="FR17" s="357"/>
      <c r="FS17" s="357"/>
      <c r="FT17" s="357"/>
      <c r="FU17" s="357"/>
      <c r="FV17" s="357"/>
      <c r="FW17" s="357"/>
      <c r="FX17" s="357"/>
      <c r="FY17" s="357"/>
      <c r="FZ17" s="357"/>
      <c r="GA17" s="357"/>
      <c r="GB17" s="357"/>
      <c r="GC17" s="357"/>
      <c r="GD17" s="357"/>
      <c r="GE17" s="357"/>
      <c r="GF17" s="357"/>
      <c r="GG17" s="357"/>
      <c r="GH17" s="357"/>
      <c r="GI17" s="357"/>
      <c r="GJ17" s="357"/>
      <c r="GK17" s="357"/>
      <c r="GL17" s="357"/>
      <c r="GM17" s="357"/>
      <c r="GN17" s="357"/>
      <c r="GO17" s="357"/>
      <c r="GP17" s="357"/>
      <c r="GQ17" s="357"/>
      <c r="GR17" s="357"/>
      <c r="GS17" s="357"/>
      <c r="GT17" s="357"/>
      <c r="GU17" s="357"/>
      <c r="GV17" s="357"/>
      <c r="GW17" s="357"/>
      <c r="GX17" s="357"/>
      <c r="GY17" s="357"/>
      <c r="GZ17" s="357"/>
      <c r="HA17" s="357"/>
      <c r="HB17" s="357"/>
      <c r="HC17" s="357"/>
      <c r="HD17" s="357"/>
      <c r="HE17" s="357"/>
      <c r="HF17" s="357"/>
      <c r="HG17" s="357"/>
      <c r="HH17" s="357"/>
      <c r="HI17" s="357"/>
      <c r="HJ17" s="357"/>
      <c r="HK17" s="357"/>
      <c r="HL17" s="357"/>
      <c r="HM17" s="357"/>
      <c r="HN17" s="357"/>
      <c r="HO17" s="357"/>
      <c r="HP17" s="357"/>
      <c r="HQ17" s="357"/>
      <c r="HR17" s="357"/>
      <c r="HS17" s="357"/>
      <c r="HT17" s="357"/>
      <c r="HU17" s="357"/>
      <c r="HV17" s="357"/>
      <c r="HW17" s="357"/>
      <c r="HX17" s="357"/>
      <c r="HY17" s="357"/>
      <c r="HZ17" s="357"/>
      <c r="IA17" s="357"/>
      <c r="IB17" s="357"/>
      <c r="IC17" s="357"/>
      <c r="ID17" s="357"/>
      <c r="IE17" s="357"/>
      <c r="IF17" s="357"/>
      <c r="IG17" s="357"/>
      <c r="IH17" s="357"/>
      <c r="II17" s="357"/>
      <c r="IJ17" s="357"/>
      <c r="IK17" s="357"/>
      <c r="IL17" s="357"/>
      <c r="IM17" s="357"/>
      <c r="IN17" s="357"/>
      <c r="IO17" s="357"/>
      <c r="IP17" s="357"/>
      <c r="IQ17" s="357"/>
      <c r="IR17" s="357"/>
      <c r="IS17" s="357"/>
      <c r="IT17" s="357"/>
      <c r="IU17" s="357"/>
      <c r="IV17" s="357"/>
      <c r="IW17" s="357"/>
      <c r="IX17" s="357"/>
      <c r="IY17" s="357"/>
      <c r="IZ17" s="357"/>
      <c r="JA17" s="357"/>
      <c r="JB17" s="357"/>
      <c r="JC17" s="357"/>
      <c r="JD17" s="357"/>
      <c r="JE17" s="357"/>
      <c r="JF17" s="357"/>
      <c r="JG17" s="357"/>
      <c r="JH17" s="357"/>
      <c r="JI17" s="357"/>
      <c r="JJ17" s="357"/>
      <c r="JK17" s="357"/>
      <c r="JL17" s="357"/>
      <c r="JM17" s="357"/>
      <c r="JN17" s="357"/>
      <c r="JO17" s="357"/>
      <c r="JP17" s="357"/>
      <c r="JQ17" s="357"/>
      <c r="JR17" s="357"/>
      <c r="JS17" s="357"/>
      <c r="JT17" s="357"/>
      <c r="JU17" s="357"/>
      <c r="JV17" s="357"/>
      <c r="JW17" s="357"/>
      <c r="JX17" s="357"/>
      <c r="JY17" s="357"/>
      <c r="JZ17" s="357"/>
      <c r="KA17" s="357"/>
      <c r="KB17" s="357"/>
      <c r="KC17" s="357"/>
      <c r="KD17" s="357"/>
      <c r="KE17" s="357"/>
      <c r="KF17" s="357"/>
      <c r="KG17" s="357"/>
      <c r="KH17" s="357"/>
      <c r="KI17" s="357"/>
      <c r="KJ17" s="357"/>
      <c r="KK17" s="357"/>
      <c r="KL17" s="357"/>
      <c r="KM17" s="357"/>
      <c r="KN17" s="357"/>
      <c r="KO17" s="357"/>
      <c r="KP17" s="357"/>
      <c r="KQ17" s="357"/>
      <c r="KR17" s="357"/>
      <c r="KS17" s="357"/>
      <c r="KT17" s="357"/>
      <c r="KU17" s="357"/>
      <c r="KV17" s="357"/>
      <c r="KW17" s="357"/>
      <c r="KX17" s="357"/>
      <c r="KY17" s="357"/>
      <c r="KZ17" s="357"/>
      <c r="LA17" s="357"/>
      <c r="LB17" s="357"/>
      <c r="LC17" s="357"/>
      <c r="LD17" s="357"/>
      <c r="LE17" s="357"/>
      <c r="LF17" s="357"/>
      <c r="LG17" s="357"/>
      <c r="LH17" s="357"/>
      <c r="LI17" s="357"/>
      <c r="LJ17" s="357"/>
      <c r="LK17" s="357"/>
      <c r="LL17" s="357"/>
      <c r="LM17" s="357"/>
      <c r="LN17" s="357"/>
      <c r="LO17" s="357"/>
      <c r="LP17" s="357"/>
      <c r="LQ17" s="357"/>
      <c r="LR17" s="357"/>
      <c r="LS17" s="357"/>
      <c r="LT17" s="357"/>
      <c r="LU17" s="357"/>
      <c r="LV17" s="357"/>
      <c r="LW17" s="357"/>
      <c r="LX17" s="357"/>
      <c r="LY17" s="357"/>
      <c r="LZ17" s="357"/>
      <c r="MA17" s="357"/>
      <c r="MB17" s="357"/>
      <c r="MC17" s="357"/>
      <c r="MD17" s="357"/>
      <c r="ME17" s="357"/>
      <c r="MF17" s="357"/>
      <c r="MG17" s="357"/>
      <c r="MH17" s="357"/>
      <c r="MI17" s="357"/>
      <c r="MJ17" s="357"/>
      <c r="MK17" s="357"/>
      <c r="ML17" s="357"/>
      <c r="MM17" s="357"/>
      <c r="MN17" s="357"/>
      <c r="MO17" s="357"/>
      <c r="MP17" s="357"/>
      <c r="MQ17" s="357"/>
      <c r="MR17" s="357"/>
      <c r="MS17" s="357"/>
      <c r="MT17" s="357"/>
      <c r="MU17" s="357"/>
      <c r="MV17" s="357"/>
      <c r="MW17" s="357"/>
      <c r="MX17" s="357"/>
      <c r="MY17" s="357"/>
      <c r="MZ17" s="357"/>
      <c r="NA17" s="357"/>
      <c r="NB17" s="357"/>
      <c r="NC17" s="357"/>
      <c r="ND17" s="357"/>
      <c r="NE17" s="357"/>
      <c r="NF17" s="357"/>
      <c r="NG17" s="357"/>
      <c r="NH17" s="357"/>
      <c r="NI17" s="357"/>
      <c r="NJ17" s="357"/>
      <c r="NK17" s="357"/>
      <c r="NL17" s="357"/>
      <c r="NM17" s="357"/>
      <c r="NN17" s="357"/>
      <c r="NO17" s="357"/>
      <c r="NP17" s="357"/>
      <c r="NQ17" s="357"/>
      <c r="NR17" s="357"/>
      <c r="NS17" s="357"/>
      <c r="NT17" s="357"/>
      <c r="NU17" s="357"/>
      <c r="NV17" s="357"/>
      <c r="NW17" s="357"/>
      <c r="NX17" s="357"/>
      <c r="NY17" s="357"/>
      <c r="NZ17" s="357"/>
      <c r="OA17" s="357"/>
      <c r="OB17" s="357"/>
      <c r="OC17" s="357"/>
      <c r="OD17" s="357"/>
      <c r="OE17" s="357"/>
      <c r="OF17" s="357"/>
      <c r="OG17" s="357"/>
      <c r="OH17" s="357"/>
      <c r="OI17" s="357"/>
      <c r="OJ17" s="357"/>
      <c r="OK17" s="357"/>
      <c r="OL17" s="357"/>
      <c r="OM17" s="357"/>
      <c r="ON17" s="357"/>
      <c r="OO17" s="357"/>
      <c r="OP17" s="357"/>
      <c r="OQ17" s="357"/>
      <c r="OR17" s="357"/>
      <c r="OS17" s="357"/>
      <c r="OT17" s="357"/>
      <c r="OU17" s="357"/>
      <c r="OV17" s="357"/>
      <c r="OW17" s="357"/>
      <c r="OX17" s="357"/>
      <c r="OY17" s="357"/>
      <c r="OZ17" s="357"/>
      <c r="PA17" s="357"/>
      <c r="PB17" s="357"/>
      <c r="PC17" s="357"/>
      <c r="PD17" s="357"/>
      <c r="PE17" s="357"/>
      <c r="PF17" s="357"/>
      <c r="PG17" s="357"/>
      <c r="PH17" s="357"/>
      <c r="PI17" s="357"/>
      <c r="PJ17" s="357"/>
      <c r="PK17" s="357"/>
      <c r="PL17" s="357"/>
      <c r="PM17" s="357"/>
      <c r="PN17" s="357"/>
      <c r="PO17" s="357"/>
      <c r="PP17" s="357"/>
      <c r="PQ17" s="357"/>
      <c r="PR17" s="357"/>
      <c r="PS17" s="357"/>
      <c r="PT17" s="357"/>
      <c r="PU17" s="357"/>
      <c r="PV17" s="357"/>
      <c r="PW17" s="357"/>
      <c r="PX17" s="357"/>
      <c r="PY17" s="357"/>
      <c r="PZ17" s="357"/>
      <c r="QA17" s="357"/>
      <c r="QB17" s="357"/>
      <c r="QC17" s="357"/>
      <c r="QD17" s="357"/>
      <c r="QE17" s="357"/>
      <c r="QF17" s="357"/>
      <c r="QG17" s="357"/>
      <c r="QH17" s="357"/>
      <c r="QI17" s="357"/>
      <c r="QJ17" s="357"/>
      <c r="QK17" s="357"/>
      <c r="QL17" s="357"/>
      <c r="QM17" s="357"/>
      <c r="QN17" s="357"/>
      <c r="QO17" s="357"/>
      <c r="QP17" s="357"/>
      <c r="QQ17" s="357"/>
      <c r="QR17" s="357"/>
      <c r="QS17" s="357"/>
      <c r="QT17" s="357"/>
      <c r="QU17" s="357"/>
      <c r="QV17" s="357"/>
      <c r="QW17" s="357"/>
      <c r="QX17" s="357"/>
      <c r="QY17" s="357"/>
      <c r="QZ17" s="357"/>
      <c r="RA17" s="357"/>
      <c r="RB17" s="357"/>
      <c r="RC17" s="357"/>
      <c r="RD17" s="357"/>
      <c r="RE17" s="357"/>
      <c r="RF17" s="357"/>
      <c r="RG17" s="357"/>
      <c r="RH17" s="357"/>
      <c r="RI17" s="357"/>
      <c r="RJ17" s="357"/>
      <c r="RK17" s="357"/>
      <c r="RL17" s="357"/>
      <c r="RM17" s="357"/>
      <c r="RN17" s="357"/>
      <c r="RO17" s="357"/>
      <c r="RP17" s="357"/>
      <c r="RQ17" s="357"/>
      <c r="RR17" s="357"/>
      <c r="RS17" s="357"/>
      <c r="RT17" s="357"/>
      <c r="RU17" s="357"/>
      <c r="RV17" s="357"/>
      <c r="RW17" s="357"/>
      <c r="RX17" s="357"/>
      <c r="RY17" s="357"/>
      <c r="RZ17" s="357"/>
      <c r="SA17" s="357"/>
      <c r="SB17" s="357"/>
      <c r="SC17" s="357"/>
      <c r="SD17" s="357"/>
      <c r="SE17" s="357"/>
      <c r="SF17" s="357"/>
      <c r="SG17" s="357"/>
      <c r="SH17" s="357"/>
      <c r="SI17" s="357"/>
      <c r="SJ17" s="357"/>
      <c r="SK17" s="357"/>
      <c r="SL17" s="357"/>
      <c r="SM17" s="357"/>
      <c r="SN17" s="357"/>
      <c r="SO17" s="357"/>
      <c r="SP17" s="357"/>
      <c r="SQ17" s="357"/>
      <c r="SR17" s="357"/>
      <c r="SS17" s="357"/>
      <c r="ST17" s="357"/>
      <c r="SU17" s="357"/>
      <c r="SV17" s="357"/>
      <c r="SW17" s="357"/>
      <c r="SX17" s="357"/>
      <c r="SY17" s="357"/>
      <c r="SZ17" s="357"/>
      <c r="TA17" s="357"/>
      <c r="TB17" s="357"/>
      <c r="TC17" s="357"/>
      <c r="TD17" s="357"/>
      <c r="TE17" s="357"/>
      <c r="TF17" s="357"/>
      <c r="TG17" s="357"/>
      <c r="TH17" s="357"/>
      <c r="TI17" s="357"/>
      <c r="TJ17" s="357"/>
      <c r="TK17" s="357"/>
      <c r="TL17" s="357"/>
      <c r="TM17" s="357"/>
      <c r="TN17" s="357"/>
      <c r="TO17" s="357"/>
      <c r="TP17" s="357"/>
      <c r="TQ17" s="357"/>
      <c r="TR17" s="357"/>
      <c r="TS17" s="357"/>
      <c r="TT17" s="357"/>
      <c r="TU17" s="357"/>
      <c r="TV17" s="357"/>
      <c r="TW17" s="357"/>
      <c r="TX17" s="357"/>
      <c r="TY17" s="357"/>
      <c r="TZ17" s="357"/>
      <c r="UA17" s="357"/>
      <c r="UB17" s="357"/>
      <c r="UC17" s="357"/>
      <c r="UD17" s="357"/>
      <c r="UE17" s="357"/>
      <c r="UF17" s="357"/>
      <c r="UG17" s="357"/>
      <c r="UH17" s="357"/>
      <c r="UI17" s="357"/>
      <c r="UJ17" s="357"/>
      <c r="UK17" s="357"/>
      <c r="UL17" s="357"/>
      <c r="UM17" s="357"/>
      <c r="UN17" s="357"/>
      <c r="UO17" s="357"/>
      <c r="UP17" s="357"/>
      <c r="UQ17" s="357"/>
      <c r="UR17" s="357"/>
      <c r="US17" s="357"/>
      <c r="UT17" s="357"/>
      <c r="UU17" s="357"/>
      <c r="UV17" s="357"/>
      <c r="UW17" s="357"/>
      <c r="UX17" s="357"/>
      <c r="UY17" s="357"/>
      <c r="UZ17" s="357"/>
      <c r="VA17" s="357"/>
      <c r="VB17" s="357"/>
      <c r="VC17" s="357"/>
      <c r="VD17" s="357"/>
      <c r="VE17" s="357"/>
      <c r="VF17" s="357"/>
      <c r="VG17" s="357"/>
      <c r="VH17" s="357"/>
      <c r="VI17" s="357"/>
      <c r="VJ17" s="357"/>
      <c r="VK17" s="357"/>
      <c r="VL17" s="357"/>
      <c r="VM17" s="357"/>
      <c r="VN17" s="357"/>
    </row>
    <row r="18" spans="1:586" s="307" customFormat="1" ht="15.6" customHeight="1">
      <c r="A18" s="321"/>
      <c r="B18" s="1351" t="s">
        <v>294</v>
      </c>
      <c r="C18" s="1351"/>
      <c r="D18" s="1351"/>
      <c r="E18" s="1351"/>
      <c r="F18" s="1352"/>
      <c r="G18" s="1185"/>
      <c r="H18" s="1133"/>
      <c r="I18" s="1133"/>
      <c r="J18" s="1133"/>
      <c r="K18" s="1133"/>
      <c r="L18" s="1134"/>
      <c r="M18" s="1366" t="s">
        <v>295</v>
      </c>
      <c r="N18" s="1367"/>
      <c r="O18" s="1367"/>
      <c r="P18" s="1367"/>
      <c r="Q18" s="1270"/>
      <c r="R18" s="1271"/>
      <c r="S18" s="1271"/>
      <c r="T18" s="1271"/>
      <c r="U18" s="1271"/>
      <c r="V18" s="1273"/>
      <c r="W18" s="1368" t="s">
        <v>296</v>
      </c>
      <c r="X18" s="1369"/>
      <c r="Y18" s="1369"/>
      <c r="Z18" s="1369"/>
      <c r="AA18" s="1369"/>
      <c r="AB18" s="1370"/>
      <c r="AC18" s="1332"/>
      <c r="AD18" s="1333"/>
      <c r="AE18" s="1285" t="s">
        <v>297</v>
      </c>
      <c r="AF18" s="1272"/>
      <c r="AG18" s="1272"/>
      <c r="AH18" s="1342"/>
      <c r="AI18" s="1125"/>
      <c r="AJ18" s="1125"/>
      <c r="AK18" s="1125"/>
      <c r="AL18" s="1125"/>
      <c r="AM18" s="347" t="s">
        <v>298</v>
      </c>
      <c r="AN18" s="348"/>
      <c r="AO18" s="354"/>
      <c r="AP18" s="438" t="s">
        <v>299</v>
      </c>
      <c r="AQ18" s="438" t="s">
        <v>300</v>
      </c>
      <c r="AR18" s="438"/>
      <c r="AS18" s="438"/>
      <c r="AT18" s="438"/>
      <c r="AU18" s="438"/>
      <c r="AV18" s="438"/>
      <c r="AZ18" s="307" t="s">
        <v>301</v>
      </c>
      <c r="BG18" s="307" t="s">
        <v>302</v>
      </c>
      <c r="BH18" s="307" t="s">
        <v>303</v>
      </c>
      <c r="CN18" s="357"/>
      <c r="CO18" s="357"/>
      <c r="CP18" s="357"/>
      <c r="CQ18" s="357"/>
      <c r="CR18" s="357"/>
      <c r="CS18" s="357"/>
      <c r="CT18" s="357"/>
      <c r="CU18" s="357"/>
      <c r="CV18" s="357"/>
      <c r="CW18" s="357"/>
      <c r="CX18" s="357"/>
      <c r="CY18" s="357"/>
      <c r="CZ18" s="357"/>
      <c r="DA18" s="357"/>
      <c r="DB18" s="357"/>
      <c r="DC18" s="357"/>
      <c r="DD18" s="357"/>
      <c r="DE18" s="357"/>
      <c r="DF18" s="357"/>
      <c r="DG18" s="357"/>
      <c r="DH18" s="357"/>
      <c r="DI18" s="357"/>
      <c r="DJ18" s="357"/>
      <c r="DK18" s="357"/>
      <c r="DL18" s="357"/>
      <c r="DM18" s="357"/>
      <c r="DN18" s="357"/>
      <c r="DO18" s="357"/>
      <c r="DP18" s="357"/>
      <c r="DQ18" s="357"/>
      <c r="DR18" s="357"/>
      <c r="DS18" s="357"/>
      <c r="DT18" s="357"/>
      <c r="DU18" s="357"/>
      <c r="DV18" s="357"/>
      <c r="DW18" s="357"/>
      <c r="DX18" s="357"/>
      <c r="DY18" s="357"/>
      <c r="DZ18" s="357"/>
      <c r="EA18" s="357"/>
      <c r="EB18" s="357"/>
      <c r="EC18" s="357"/>
      <c r="ED18" s="357"/>
      <c r="EE18" s="357"/>
      <c r="EF18" s="357"/>
      <c r="EG18" s="357"/>
      <c r="EH18" s="357"/>
      <c r="EI18" s="357"/>
      <c r="EJ18" s="357"/>
      <c r="EK18" s="357"/>
      <c r="EL18" s="357"/>
      <c r="EM18" s="357"/>
      <c r="EN18" s="357"/>
      <c r="EO18" s="357"/>
      <c r="EP18" s="357"/>
      <c r="EQ18" s="357"/>
      <c r="ER18" s="357"/>
      <c r="ES18" s="357"/>
      <c r="ET18" s="357"/>
      <c r="EU18" s="357"/>
      <c r="EV18" s="357"/>
      <c r="EW18" s="357"/>
      <c r="EX18" s="357"/>
      <c r="EY18" s="357"/>
      <c r="EZ18" s="357"/>
      <c r="FA18" s="357"/>
      <c r="FB18" s="357"/>
      <c r="FC18" s="357"/>
      <c r="FD18" s="357"/>
      <c r="FE18" s="357"/>
      <c r="FF18" s="357"/>
      <c r="FG18" s="357"/>
      <c r="FH18" s="357"/>
      <c r="FI18" s="357"/>
      <c r="FJ18" s="357"/>
      <c r="FK18" s="357"/>
      <c r="FL18" s="357"/>
      <c r="FM18" s="357"/>
      <c r="FN18" s="357"/>
      <c r="FO18" s="357"/>
      <c r="FP18" s="357"/>
      <c r="FQ18" s="357"/>
      <c r="FR18" s="357"/>
      <c r="FS18" s="357"/>
      <c r="FT18" s="357"/>
      <c r="FU18" s="357"/>
      <c r="FV18" s="357"/>
      <c r="FW18" s="357"/>
      <c r="FX18" s="357"/>
      <c r="FY18" s="357"/>
      <c r="FZ18" s="357"/>
      <c r="GA18" s="357"/>
      <c r="GB18" s="357"/>
      <c r="GC18" s="357"/>
      <c r="GD18" s="357"/>
      <c r="GE18" s="357"/>
      <c r="GF18" s="357"/>
      <c r="GG18" s="357"/>
      <c r="GH18" s="357"/>
      <c r="GI18" s="357"/>
      <c r="GJ18" s="357"/>
      <c r="GK18" s="357"/>
      <c r="GL18" s="357"/>
      <c r="GM18" s="357"/>
      <c r="GN18" s="357"/>
      <c r="GO18" s="357"/>
      <c r="GP18" s="357"/>
      <c r="GQ18" s="357"/>
      <c r="GR18" s="357"/>
      <c r="GS18" s="357"/>
      <c r="GT18" s="357"/>
      <c r="GU18" s="357"/>
      <c r="GV18" s="357"/>
      <c r="GW18" s="357"/>
      <c r="GX18" s="357"/>
      <c r="GY18" s="357"/>
      <c r="GZ18" s="357"/>
      <c r="HA18" s="357"/>
      <c r="HB18" s="357"/>
      <c r="HC18" s="357"/>
      <c r="HD18" s="357"/>
      <c r="HE18" s="357"/>
      <c r="HF18" s="357"/>
      <c r="HG18" s="357"/>
      <c r="HH18" s="357"/>
      <c r="HI18" s="357"/>
      <c r="HJ18" s="357"/>
      <c r="HK18" s="357"/>
      <c r="HL18" s="357"/>
      <c r="HM18" s="357"/>
      <c r="HN18" s="357"/>
      <c r="HO18" s="357"/>
      <c r="HP18" s="357"/>
      <c r="HQ18" s="357"/>
      <c r="HR18" s="357"/>
      <c r="HS18" s="357"/>
      <c r="HT18" s="357"/>
      <c r="HU18" s="357"/>
      <c r="HV18" s="357"/>
      <c r="HW18" s="357"/>
      <c r="HX18" s="357"/>
      <c r="HY18" s="357"/>
      <c r="HZ18" s="357"/>
      <c r="IA18" s="357"/>
      <c r="IB18" s="357"/>
      <c r="IC18" s="357"/>
      <c r="ID18" s="357"/>
      <c r="IE18" s="357"/>
      <c r="IF18" s="357"/>
      <c r="IG18" s="357"/>
      <c r="IH18" s="357"/>
      <c r="II18" s="357"/>
      <c r="IJ18" s="357"/>
      <c r="IK18" s="357"/>
      <c r="IL18" s="357"/>
      <c r="IM18" s="357"/>
      <c r="IN18" s="357"/>
      <c r="IO18" s="357"/>
      <c r="IP18" s="357"/>
      <c r="IQ18" s="357"/>
      <c r="IR18" s="357"/>
      <c r="IS18" s="357"/>
      <c r="IT18" s="357"/>
      <c r="IU18" s="357"/>
      <c r="IV18" s="357"/>
      <c r="IW18" s="357"/>
      <c r="IX18" s="357"/>
      <c r="IY18" s="357"/>
      <c r="IZ18" s="357"/>
      <c r="JA18" s="357"/>
      <c r="JB18" s="357"/>
      <c r="JC18" s="357"/>
      <c r="JD18" s="357"/>
      <c r="JE18" s="357"/>
      <c r="JF18" s="357"/>
      <c r="JG18" s="357"/>
      <c r="JH18" s="357"/>
      <c r="JI18" s="357"/>
      <c r="JJ18" s="357"/>
      <c r="JK18" s="357"/>
      <c r="JL18" s="357"/>
      <c r="JM18" s="357"/>
      <c r="JN18" s="357"/>
      <c r="JO18" s="357"/>
      <c r="JP18" s="357"/>
      <c r="JQ18" s="357"/>
      <c r="JR18" s="357"/>
      <c r="JS18" s="357"/>
      <c r="JT18" s="357"/>
      <c r="JU18" s="357"/>
      <c r="JV18" s="357"/>
      <c r="JW18" s="357"/>
      <c r="JX18" s="357"/>
      <c r="JY18" s="357"/>
      <c r="JZ18" s="357"/>
      <c r="KA18" s="357"/>
      <c r="KB18" s="357"/>
      <c r="KC18" s="357"/>
      <c r="KD18" s="357"/>
      <c r="KE18" s="357"/>
      <c r="KF18" s="357"/>
      <c r="KG18" s="357"/>
      <c r="KH18" s="357"/>
      <c r="KI18" s="357"/>
      <c r="KJ18" s="357"/>
      <c r="KK18" s="357"/>
      <c r="KL18" s="357"/>
      <c r="KM18" s="357"/>
      <c r="KN18" s="357"/>
      <c r="KO18" s="357"/>
      <c r="KP18" s="357"/>
      <c r="KQ18" s="357"/>
      <c r="KR18" s="357"/>
      <c r="KS18" s="357"/>
      <c r="KT18" s="357"/>
      <c r="KU18" s="357"/>
      <c r="KV18" s="357"/>
      <c r="KW18" s="357"/>
      <c r="KX18" s="357"/>
      <c r="KY18" s="357"/>
      <c r="KZ18" s="357"/>
      <c r="LA18" s="357"/>
      <c r="LB18" s="357"/>
      <c r="LC18" s="357"/>
      <c r="LD18" s="357"/>
      <c r="LE18" s="357"/>
      <c r="LF18" s="357"/>
      <c r="LG18" s="357"/>
      <c r="LH18" s="357"/>
      <c r="LI18" s="357"/>
      <c r="LJ18" s="357"/>
      <c r="LK18" s="357"/>
      <c r="LL18" s="357"/>
      <c r="LM18" s="357"/>
      <c r="LN18" s="357"/>
      <c r="LO18" s="357"/>
      <c r="LP18" s="357"/>
      <c r="LQ18" s="357"/>
      <c r="LR18" s="357"/>
      <c r="LS18" s="357"/>
      <c r="LT18" s="357"/>
      <c r="LU18" s="357"/>
      <c r="LV18" s="357"/>
      <c r="LW18" s="357"/>
      <c r="LX18" s="357"/>
      <c r="LY18" s="357"/>
      <c r="LZ18" s="357"/>
      <c r="MA18" s="357"/>
      <c r="MB18" s="357"/>
      <c r="MC18" s="357"/>
      <c r="MD18" s="357"/>
      <c r="ME18" s="357"/>
      <c r="MF18" s="357"/>
      <c r="MG18" s="357"/>
      <c r="MH18" s="357"/>
      <c r="MI18" s="357"/>
      <c r="MJ18" s="357"/>
      <c r="MK18" s="357"/>
      <c r="ML18" s="357"/>
      <c r="MM18" s="357"/>
      <c r="MN18" s="357"/>
      <c r="MO18" s="357"/>
      <c r="MP18" s="357"/>
      <c r="MQ18" s="357"/>
      <c r="MR18" s="357"/>
      <c r="MS18" s="357"/>
      <c r="MT18" s="357"/>
      <c r="MU18" s="357"/>
      <c r="MV18" s="357"/>
      <c r="MW18" s="357"/>
      <c r="MX18" s="357"/>
      <c r="MY18" s="357"/>
      <c r="MZ18" s="357"/>
      <c r="NA18" s="357"/>
      <c r="NB18" s="357"/>
      <c r="NC18" s="357"/>
      <c r="ND18" s="357"/>
      <c r="NE18" s="357"/>
      <c r="NF18" s="357"/>
      <c r="NG18" s="357"/>
      <c r="NH18" s="357"/>
      <c r="NI18" s="357"/>
      <c r="NJ18" s="357"/>
      <c r="NK18" s="357"/>
      <c r="NL18" s="357"/>
      <c r="NM18" s="357"/>
      <c r="NN18" s="357"/>
      <c r="NO18" s="357"/>
      <c r="NP18" s="357"/>
      <c r="NQ18" s="357"/>
      <c r="NR18" s="357"/>
      <c r="NS18" s="357"/>
      <c r="NT18" s="357"/>
      <c r="NU18" s="357"/>
      <c r="NV18" s="357"/>
      <c r="NW18" s="357"/>
      <c r="NX18" s="357"/>
      <c r="NY18" s="357"/>
      <c r="NZ18" s="357"/>
      <c r="OA18" s="357"/>
      <c r="OB18" s="357"/>
      <c r="OC18" s="357"/>
      <c r="OD18" s="357"/>
      <c r="OE18" s="357"/>
      <c r="OF18" s="357"/>
      <c r="OG18" s="357"/>
      <c r="OH18" s="357"/>
      <c r="OI18" s="357"/>
      <c r="OJ18" s="357"/>
      <c r="OK18" s="357"/>
      <c r="OL18" s="357"/>
      <c r="OM18" s="357"/>
      <c r="ON18" s="357"/>
      <c r="OO18" s="357"/>
      <c r="OP18" s="357"/>
      <c r="OQ18" s="357"/>
      <c r="OR18" s="357"/>
      <c r="OS18" s="357"/>
      <c r="OT18" s="357"/>
      <c r="OU18" s="357"/>
      <c r="OV18" s="357"/>
      <c r="OW18" s="357"/>
      <c r="OX18" s="357"/>
      <c r="OY18" s="357"/>
      <c r="OZ18" s="357"/>
      <c r="PA18" s="357"/>
      <c r="PB18" s="357"/>
      <c r="PC18" s="357"/>
      <c r="PD18" s="357"/>
      <c r="PE18" s="357"/>
      <c r="PF18" s="357"/>
      <c r="PG18" s="357"/>
      <c r="PH18" s="357"/>
      <c r="PI18" s="357"/>
      <c r="PJ18" s="357"/>
      <c r="PK18" s="357"/>
      <c r="PL18" s="357"/>
      <c r="PM18" s="357"/>
      <c r="PN18" s="357"/>
      <c r="PO18" s="357"/>
      <c r="PP18" s="357"/>
      <c r="PQ18" s="357"/>
      <c r="PR18" s="357"/>
      <c r="PS18" s="357"/>
      <c r="PT18" s="357"/>
      <c r="PU18" s="357"/>
      <c r="PV18" s="357"/>
      <c r="PW18" s="357"/>
      <c r="PX18" s="357"/>
      <c r="PY18" s="357"/>
      <c r="PZ18" s="357"/>
      <c r="QA18" s="357"/>
      <c r="QB18" s="357"/>
      <c r="QC18" s="357"/>
      <c r="QD18" s="357"/>
      <c r="QE18" s="357"/>
      <c r="QF18" s="357"/>
      <c r="QG18" s="357"/>
      <c r="QH18" s="357"/>
      <c r="QI18" s="357"/>
      <c r="QJ18" s="357"/>
      <c r="QK18" s="357"/>
      <c r="QL18" s="357"/>
      <c r="QM18" s="357"/>
      <c r="QN18" s="357"/>
      <c r="QO18" s="357"/>
      <c r="QP18" s="357"/>
      <c r="QQ18" s="357"/>
      <c r="QR18" s="357"/>
      <c r="QS18" s="357"/>
      <c r="QT18" s="357"/>
      <c r="QU18" s="357"/>
      <c r="QV18" s="357"/>
      <c r="QW18" s="357"/>
      <c r="QX18" s="357"/>
      <c r="QY18" s="357"/>
      <c r="QZ18" s="357"/>
      <c r="RA18" s="357"/>
      <c r="RB18" s="357"/>
      <c r="RC18" s="357"/>
      <c r="RD18" s="357"/>
      <c r="RE18" s="357"/>
      <c r="RF18" s="357"/>
      <c r="RG18" s="357"/>
      <c r="RH18" s="357"/>
      <c r="RI18" s="357"/>
      <c r="RJ18" s="357"/>
      <c r="RK18" s="357"/>
      <c r="RL18" s="357"/>
      <c r="RM18" s="357"/>
      <c r="RN18" s="357"/>
      <c r="RO18" s="357"/>
      <c r="RP18" s="357"/>
      <c r="RQ18" s="357"/>
      <c r="RR18" s="357"/>
      <c r="RS18" s="357"/>
      <c r="RT18" s="357"/>
      <c r="RU18" s="357"/>
      <c r="RV18" s="357"/>
      <c r="RW18" s="357"/>
      <c r="RX18" s="357"/>
      <c r="RY18" s="357"/>
      <c r="RZ18" s="357"/>
      <c r="SA18" s="357"/>
      <c r="SB18" s="357"/>
      <c r="SC18" s="357"/>
      <c r="SD18" s="357"/>
      <c r="SE18" s="357"/>
      <c r="SF18" s="357"/>
      <c r="SG18" s="357"/>
      <c r="SH18" s="357"/>
      <c r="SI18" s="357"/>
      <c r="SJ18" s="357"/>
      <c r="SK18" s="357"/>
      <c r="SL18" s="357"/>
      <c r="SM18" s="357"/>
      <c r="SN18" s="357"/>
      <c r="SO18" s="357"/>
      <c r="SP18" s="357"/>
      <c r="SQ18" s="357"/>
      <c r="SR18" s="357"/>
      <c r="SS18" s="357"/>
      <c r="ST18" s="357"/>
      <c r="SU18" s="357"/>
      <c r="SV18" s="357"/>
      <c r="SW18" s="357"/>
      <c r="SX18" s="357"/>
      <c r="SY18" s="357"/>
      <c r="SZ18" s="357"/>
      <c r="TA18" s="357"/>
      <c r="TB18" s="357"/>
      <c r="TC18" s="357"/>
      <c r="TD18" s="357"/>
      <c r="TE18" s="357"/>
      <c r="TF18" s="357"/>
      <c r="TG18" s="357"/>
      <c r="TH18" s="357"/>
      <c r="TI18" s="357"/>
      <c r="TJ18" s="357"/>
      <c r="TK18" s="357"/>
      <c r="TL18" s="357"/>
      <c r="TM18" s="357"/>
      <c r="TN18" s="357"/>
      <c r="TO18" s="357"/>
      <c r="TP18" s="357"/>
      <c r="TQ18" s="357"/>
      <c r="TR18" s="357"/>
      <c r="TS18" s="357"/>
      <c r="TT18" s="357"/>
      <c r="TU18" s="357"/>
      <c r="TV18" s="357"/>
      <c r="TW18" s="357"/>
      <c r="TX18" s="357"/>
      <c r="TY18" s="357"/>
      <c r="TZ18" s="357"/>
      <c r="UA18" s="357"/>
      <c r="UB18" s="357"/>
      <c r="UC18" s="357"/>
      <c r="UD18" s="357"/>
      <c r="UE18" s="357"/>
      <c r="UF18" s="357"/>
      <c r="UG18" s="357"/>
      <c r="UH18" s="357"/>
      <c r="UI18" s="357"/>
      <c r="UJ18" s="357"/>
      <c r="UK18" s="357"/>
      <c r="UL18" s="357"/>
      <c r="UM18" s="357"/>
      <c r="UN18" s="357"/>
      <c r="UO18" s="357"/>
      <c r="UP18" s="357"/>
      <c r="UQ18" s="357"/>
      <c r="UR18" s="357"/>
      <c r="US18" s="357"/>
      <c r="UT18" s="357"/>
      <c r="UU18" s="357"/>
      <c r="UV18" s="357"/>
      <c r="UW18" s="357"/>
      <c r="UX18" s="357"/>
      <c r="UY18" s="357"/>
      <c r="UZ18" s="357"/>
      <c r="VA18" s="357"/>
      <c r="VB18" s="357"/>
      <c r="VC18" s="357"/>
      <c r="VD18" s="357"/>
      <c r="VE18" s="357"/>
      <c r="VF18" s="357"/>
      <c r="VG18" s="357"/>
      <c r="VH18" s="357"/>
      <c r="VI18" s="357"/>
      <c r="VJ18" s="357"/>
      <c r="VK18" s="357"/>
      <c r="VL18" s="357"/>
      <c r="VM18" s="357"/>
      <c r="VN18" s="357"/>
    </row>
    <row r="19" spans="1:586" s="307" customFormat="1" ht="15.6" customHeight="1">
      <c r="A19" s="322"/>
      <c r="B19" s="1264" t="s">
        <v>304</v>
      </c>
      <c r="C19" s="1264"/>
      <c r="D19" s="1264"/>
      <c r="E19" s="1264"/>
      <c r="F19" s="1265"/>
      <c r="G19" s="1136"/>
      <c r="H19" s="1136"/>
      <c r="I19" s="1136"/>
      <c r="J19" s="1136"/>
      <c r="K19" s="1136"/>
      <c r="L19" s="1137"/>
      <c r="M19" s="1116" t="s">
        <v>305</v>
      </c>
      <c r="N19" s="1117"/>
      <c r="O19" s="1117"/>
      <c r="P19" s="1117"/>
      <c r="Q19" s="1295" t="str">
        <f>IF(Q18="","YYYY/MM/DD","")</f>
        <v>YYYY/MM/DD</v>
      </c>
      <c r="R19" s="1296"/>
      <c r="S19" s="1296"/>
      <c r="T19" s="1296"/>
      <c r="U19" s="1296"/>
      <c r="V19" s="1308"/>
      <c r="W19" s="1343" t="s">
        <v>306</v>
      </c>
      <c r="X19" s="1114"/>
      <c r="Y19" s="1114"/>
      <c r="Z19" s="1114"/>
      <c r="AA19" s="1114"/>
      <c r="AB19" s="1115"/>
      <c r="AC19" s="1334"/>
      <c r="AD19" s="1335"/>
      <c r="AE19" s="1344" t="s">
        <v>307</v>
      </c>
      <c r="AF19" s="1345"/>
      <c r="AG19" s="1345"/>
      <c r="AH19" s="1346"/>
      <c r="AI19" s="1126"/>
      <c r="AJ19" s="1126"/>
      <c r="AK19" s="1126"/>
      <c r="AL19" s="1126"/>
      <c r="AM19" s="1119" t="s">
        <v>308</v>
      </c>
      <c r="AN19" s="1120"/>
      <c r="AO19" s="354"/>
      <c r="AP19" s="438" t="s">
        <v>309</v>
      </c>
      <c r="AQ19" s="438" t="s">
        <v>310</v>
      </c>
      <c r="AR19" s="438"/>
      <c r="AS19" s="438"/>
      <c r="AT19" s="438"/>
      <c r="AU19" s="438"/>
      <c r="AV19" s="438"/>
      <c r="AZ19" s="307" t="s">
        <v>311</v>
      </c>
      <c r="BG19" s="307" t="s">
        <v>312</v>
      </c>
      <c r="BH19" s="307" t="s">
        <v>313</v>
      </c>
      <c r="CN19" s="357"/>
      <c r="CO19" s="357"/>
      <c r="CP19" s="357"/>
      <c r="CQ19" s="357"/>
      <c r="CR19" s="357"/>
      <c r="CS19" s="357"/>
      <c r="CT19" s="357"/>
      <c r="CU19" s="357"/>
      <c r="CV19" s="357"/>
      <c r="CW19" s="357"/>
      <c r="CX19" s="357"/>
      <c r="CY19" s="357"/>
      <c r="CZ19" s="357"/>
      <c r="DA19" s="357"/>
      <c r="DB19" s="357"/>
      <c r="DC19" s="357"/>
      <c r="DD19" s="357"/>
      <c r="DE19" s="357"/>
      <c r="DF19" s="357"/>
      <c r="DG19" s="357"/>
      <c r="DH19" s="357"/>
      <c r="DI19" s="357"/>
      <c r="DJ19" s="357"/>
      <c r="DK19" s="357"/>
      <c r="DL19" s="357"/>
      <c r="DM19" s="357"/>
      <c r="DN19" s="357"/>
      <c r="DO19" s="357"/>
      <c r="DP19" s="357"/>
      <c r="DQ19" s="357"/>
      <c r="DR19" s="357"/>
      <c r="DS19" s="357"/>
      <c r="DT19" s="357"/>
      <c r="DU19" s="357"/>
      <c r="DV19" s="357"/>
      <c r="DW19" s="357"/>
      <c r="DX19" s="357"/>
      <c r="DY19" s="357"/>
      <c r="DZ19" s="357"/>
      <c r="EA19" s="357"/>
      <c r="EB19" s="357"/>
      <c r="EC19" s="357"/>
      <c r="ED19" s="357"/>
      <c r="EE19" s="357"/>
      <c r="EF19" s="357"/>
      <c r="EG19" s="357"/>
      <c r="EH19" s="357"/>
      <c r="EI19" s="357"/>
      <c r="EJ19" s="357"/>
      <c r="EK19" s="357"/>
      <c r="EL19" s="357"/>
      <c r="EM19" s="357"/>
      <c r="EN19" s="357"/>
      <c r="EO19" s="357"/>
      <c r="EP19" s="357"/>
      <c r="EQ19" s="357"/>
      <c r="ER19" s="357"/>
      <c r="ES19" s="357"/>
      <c r="ET19" s="357"/>
      <c r="EU19" s="357"/>
      <c r="EV19" s="357"/>
      <c r="EW19" s="357"/>
      <c r="EX19" s="357"/>
      <c r="EY19" s="357"/>
      <c r="EZ19" s="357"/>
      <c r="FA19" s="357"/>
      <c r="FB19" s="357"/>
      <c r="FC19" s="357"/>
      <c r="FD19" s="357"/>
      <c r="FE19" s="357"/>
      <c r="FF19" s="357"/>
      <c r="FG19" s="357"/>
      <c r="FH19" s="357"/>
      <c r="FI19" s="357"/>
      <c r="FJ19" s="357"/>
      <c r="FK19" s="357"/>
      <c r="FL19" s="357"/>
      <c r="FM19" s="357"/>
      <c r="FN19" s="357"/>
      <c r="FO19" s="357"/>
      <c r="FP19" s="357"/>
      <c r="FQ19" s="357"/>
      <c r="FR19" s="357"/>
      <c r="FS19" s="357"/>
      <c r="FT19" s="357"/>
      <c r="FU19" s="357"/>
      <c r="FV19" s="357"/>
      <c r="FW19" s="357"/>
      <c r="FX19" s="357"/>
      <c r="FY19" s="357"/>
      <c r="FZ19" s="357"/>
      <c r="GA19" s="357"/>
      <c r="GB19" s="357"/>
      <c r="GC19" s="357"/>
      <c r="GD19" s="357"/>
      <c r="GE19" s="357"/>
      <c r="GF19" s="357"/>
      <c r="GG19" s="357"/>
      <c r="GH19" s="357"/>
      <c r="GI19" s="357"/>
      <c r="GJ19" s="357"/>
      <c r="GK19" s="357"/>
      <c r="GL19" s="357"/>
      <c r="GM19" s="357"/>
      <c r="GN19" s="357"/>
      <c r="GO19" s="357"/>
      <c r="GP19" s="357"/>
      <c r="GQ19" s="357"/>
      <c r="GR19" s="357"/>
      <c r="GS19" s="357"/>
      <c r="GT19" s="357"/>
      <c r="GU19" s="357"/>
      <c r="GV19" s="357"/>
      <c r="GW19" s="357"/>
      <c r="GX19" s="357"/>
      <c r="GY19" s="357"/>
      <c r="GZ19" s="357"/>
      <c r="HA19" s="357"/>
      <c r="HB19" s="357"/>
      <c r="HC19" s="357"/>
      <c r="HD19" s="357"/>
      <c r="HE19" s="357"/>
      <c r="HF19" s="357"/>
      <c r="HG19" s="357"/>
      <c r="HH19" s="357"/>
      <c r="HI19" s="357"/>
      <c r="HJ19" s="357"/>
      <c r="HK19" s="357"/>
      <c r="HL19" s="357"/>
      <c r="HM19" s="357"/>
      <c r="HN19" s="357"/>
      <c r="HO19" s="357"/>
      <c r="HP19" s="357"/>
      <c r="HQ19" s="357"/>
      <c r="HR19" s="357"/>
      <c r="HS19" s="357"/>
      <c r="HT19" s="357"/>
      <c r="HU19" s="357"/>
      <c r="HV19" s="357"/>
      <c r="HW19" s="357"/>
      <c r="HX19" s="357"/>
      <c r="HY19" s="357"/>
      <c r="HZ19" s="357"/>
      <c r="IA19" s="357"/>
      <c r="IB19" s="357"/>
      <c r="IC19" s="357"/>
      <c r="ID19" s="357"/>
      <c r="IE19" s="357"/>
      <c r="IF19" s="357"/>
      <c r="IG19" s="357"/>
      <c r="IH19" s="357"/>
      <c r="II19" s="357"/>
      <c r="IJ19" s="357"/>
      <c r="IK19" s="357"/>
      <c r="IL19" s="357"/>
      <c r="IM19" s="357"/>
      <c r="IN19" s="357"/>
      <c r="IO19" s="357"/>
      <c r="IP19" s="357"/>
      <c r="IQ19" s="357"/>
      <c r="IR19" s="357"/>
      <c r="IS19" s="357"/>
      <c r="IT19" s="357"/>
      <c r="IU19" s="357"/>
      <c r="IV19" s="357"/>
      <c r="IW19" s="357"/>
      <c r="IX19" s="357"/>
      <c r="IY19" s="357"/>
      <c r="IZ19" s="357"/>
      <c r="JA19" s="357"/>
      <c r="JB19" s="357"/>
      <c r="JC19" s="357"/>
      <c r="JD19" s="357"/>
      <c r="JE19" s="357"/>
      <c r="JF19" s="357"/>
      <c r="JG19" s="357"/>
      <c r="JH19" s="357"/>
      <c r="JI19" s="357"/>
      <c r="JJ19" s="357"/>
      <c r="JK19" s="357"/>
      <c r="JL19" s="357"/>
      <c r="JM19" s="357"/>
      <c r="JN19" s="357"/>
      <c r="JO19" s="357"/>
      <c r="JP19" s="357"/>
      <c r="JQ19" s="357"/>
      <c r="JR19" s="357"/>
      <c r="JS19" s="357"/>
      <c r="JT19" s="357"/>
      <c r="JU19" s="357"/>
      <c r="JV19" s="357"/>
      <c r="JW19" s="357"/>
      <c r="JX19" s="357"/>
      <c r="JY19" s="357"/>
      <c r="JZ19" s="357"/>
      <c r="KA19" s="357"/>
      <c r="KB19" s="357"/>
      <c r="KC19" s="357"/>
      <c r="KD19" s="357"/>
      <c r="KE19" s="357"/>
      <c r="KF19" s="357"/>
      <c r="KG19" s="357"/>
      <c r="KH19" s="357"/>
      <c r="KI19" s="357"/>
      <c r="KJ19" s="357"/>
      <c r="KK19" s="357"/>
      <c r="KL19" s="357"/>
      <c r="KM19" s="357"/>
      <c r="KN19" s="357"/>
      <c r="KO19" s="357"/>
      <c r="KP19" s="357"/>
      <c r="KQ19" s="357"/>
      <c r="KR19" s="357"/>
      <c r="KS19" s="357"/>
      <c r="KT19" s="357"/>
      <c r="KU19" s="357"/>
      <c r="KV19" s="357"/>
      <c r="KW19" s="357"/>
      <c r="KX19" s="357"/>
      <c r="KY19" s="357"/>
      <c r="KZ19" s="357"/>
      <c r="LA19" s="357"/>
      <c r="LB19" s="357"/>
      <c r="LC19" s="357"/>
      <c r="LD19" s="357"/>
      <c r="LE19" s="357"/>
      <c r="LF19" s="357"/>
      <c r="LG19" s="357"/>
      <c r="LH19" s="357"/>
      <c r="LI19" s="357"/>
      <c r="LJ19" s="357"/>
      <c r="LK19" s="357"/>
      <c r="LL19" s="357"/>
      <c r="LM19" s="357"/>
      <c r="LN19" s="357"/>
      <c r="LO19" s="357"/>
      <c r="LP19" s="357"/>
      <c r="LQ19" s="357"/>
      <c r="LR19" s="357"/>
      <c r="LS19" s="357"/>
      <c r="LT19" s="357"/>
      <c r="LU19" s="357"/>
      <c r="LV19" s="357"/>
      <c r="LW19" s="357"/>
      <c r="LX19" s="357"/>
      <c r="LY19" s="357"/>
      <c r="LZ19" s="357"/>
      <c r="MA19" s="357"/>
      <c r="MB19" s="357"/>
      <c r="MC19" s="357"/>
      <c r="MD19" s="357"/>
      <c r="ME19" s="357"/>
      <c r="MF19" s="357"/>
      <c r="MG19" s="357"/>
      <c r="MH19" s="357"/>
      <c r="MI19" s="357"/>
      <c r="MJ19" s="357"/>
      <c r="MK19" s="357"/>
      <c r="ML19" s="357"/>
      <c r="MM19" s="357"/>
      <c r="MN19" s="357"/>
      <c r="MO19" s="357"/>
      <c r="MP19" s="357"/>
      <c r="MQ19" s="357"/>
      <c r="MR19" s="357"/>
      <c r="MS19" s="357"/>
      <c r="MT19" s="357"/>
      <c r="MU19" s="357"/>
      <c r="MV19" s="357"/>
      <c r="MW19" s="357"/>
      <c r="MX19" s="357"/>
      <c r="MY19" s="357"/>
      <c r="MZ19" s="357"/>
      <c r="NA19" s="357"/>
      <c r="NB19" s="357"/>
      <c r="NC19" s="357"/>
      <c r="ND19" s="357"/>
      <c r="NE19" s="357"/>
      <c r="NF19" s="357"/>
      <c r="NG19" s="357"/>
      <c r="NH19" s="357"/>
      <c r="NI19" s="357"/>
      <c r="NJ19" s="357"/>
      <c r="NK19" s="357"/>
      <c r="NL19" s="357"/>
      <c r="NM19" s="357"/>
      <c r="NN19" s="357"/>
      <c r="NO19" s="357"/>
      <c r="NP19" s="357"/>
      <c r="NQ19" s="357"/>
      <c r="NR19" s="357"/>
      <c r="NS19" s="357"/>
      <c r="NT19" s="357"/>
      <c r="NU19" s="357"/>
      <c r="NV19" s="357"/>
      <c r="NW19" s="357"/>
      <c r="NX19" s="357"/>
      <c r="NY19" s="357"/>
      <c r="NZ19" s="357"/>
      <c r="OA19" s="357"/>
      <c r="OB19" s="357"/>
      <c r="OC19" s="357"/>
      <c r="OD19" s="357"/>
      <c r="OE19" s="357"/>
      <c r="OF19" s="357"/>
      <c r="OG19" s="357"/>
      <c r="OH19" s="357"/>
      <c r="OI19" s="357"/>
      <c r="OJ19" s="357"/>
      <c r="OK19" s="357"/>
      <c r="OL19" s="357"/>
      <c r="OM19" s="357"/>
      <c r="ON19" s="357"/>
      <c r="OO19" s="357"/>
      <c r="OP19" s="357"/>
      <c r="OQ19" s="357"/>
      <c r="OR19" s="357"/>
      <c r="OS19" s="357"/>
      <c r="OT19" s="357"/>
      <c r="OU19" s="357"/>
      <c r="OV19" s="357"/>
      <c r="OW19" s="357"/>
      <c r="OX19" s="357"/>
      <c r="OY19" s="357"/>
      <c r="OZ19" s="357"/>
      <c r="PA19" s="357"/>
      <c r="PB19" s="357"/>
      <c r="PC19" s="357"/>
      <c r="PD19" s="357"/>
      <c r="PE19" s="357"/>
      <c r="PF19" s="357"/>
      <c r="PG19" s="357"/>
      <c r="PH19" s="357"/>
      <c r="PI19" s="357"/>
      <c r="PJ19" s="357"/>
      <c r="PK19" s="357"/>
      <c r="PL19" s="357"/>
      <c r="PM19" s="357"/>
      <c r="PN19" s="357"/>
      <c r="PO19" s="357"/>
      <c r="PP19" s="357"/>
      <c r="PQ19" s="357"/>
      <c r="PR19" s="357"/>
      <c r="PS19" s="357"/>
      <c r="PT19" s="357"/>
      <c r="PU19" s="357"/>
      <c r="PV19" s="357"/>
      <c r="PW19" s="357"/>
      <c r="PX19" s="357"/>
      <c r="PY19" s="357"/>
      <c r="PZ19" s="357"/>
      <c r="QA19" s="357"/>
      <c r="QB19" s="357"/>
      <c r="QC19" s="357"/>
      <c r="QD19" s="357"/>
      <c r="QE19" s="357"/>
      <c r="QF19" s="357"/>
      <c r="QG19" s="357"/>
      <c r="QH19" s="357"/>
      <c r="QI19" s="357"/>
      <c r="QJ19" s="357"/>
      <c r="QK19" s="357"/>
      <c r="QL19" s="357"/>
      <c r="QM19" s="357"/>
      <c r="QN19" s="357"/>
      <c r="QO19" s="357"/>
      <c r="QP19" s="357"/>
      <c r="QQ19" s="357"/>
      <c r="QR19" s="357"/>
      <c r="QS19" s="357"/>
      <c r="QT19" s="357"/>
      <c r="QU19" s="357"/>
      <c r="QV19" s="357"/>
      <c r="QW19" s="357"/>
      <c r="QX19" s="357"/>
      <c r="QY19" s="357"/>
      <c r="QZ19" s="357"/>
      <c r="RA19" s="357"/>
      <c r="RB19" s="357"/>
      <c r="RC19" s="357"/>
      <c r="RD19" s="357"/>
      <c r="RE19" s="357"/>
      <c r="RF19" s="357"/>
      <c r="RG19" s="357"/>
      <c r="RH19" s="357"/>
      <c r="RI19" s="357"/>
      <c r="RJ19" s="357"/>
      <c r="RK19" s="357"/>
      <c r="RL19" s="357"/>
      <c r="RM19" s="357"/>
      <c r="RN19" s="357"/>
      <c r="RO19" s="357"/>
      <c r="RP19" s="357"/>
      <c r="RQ19" s="357"/>
      <c r="RR19" s="357"/>
      <c r="RS19" s="357"/>
      <c r="RT19" s="357"/>
      <c r="RU19" s="357"/>
      <c r="RV19" s="357"/>
      <c r="RW19" s="357"/>
      <c r="RX19" s="357"/>
      <c r="RY19" s="357"/>
      <c r="RZ19" s="357"/>
      <c r="SA19" s="357"/>
      <c r="SB19" s="357"/>
      <c r="SC19" s="357"/>
      <c r="SD19" s="357"/>
      <c r="SE19" s="357"/>
      <c r="SF19" s="357"/>
      <c r="SG19" s="357"/>
      <c r="SH19" s="357"/>
      <c r="SI19" s="357"/>
      <c r="SJ19" s="357"/>
      <c r="SK19" s="357"/>
      <c r="SL19" s="357"/>
      <c r="SM19" s="357"/>
      <c r="SN19" s="357"/>
      <c r="SO19" s="357"/>
      <c r="SP19" s="357"/>
      <c r="SQ19" s="357"/>
      <c r="SR19" s="357"/>
      <c r="SS19" s="357"/>
      <c r="ST19" s="357"/>
      <c r="SU19" s="357"/>
      <c r="SV19" s="357"/>
      <c r="SW19" s="357"/>
      <c r="SX19" s="357"/>
      <c r="SY19" s="357"/>
      <c r="SZ19" s="357"/>
      <c r="TA19" s="357"/>
      <c r="TB19" s="357"/>
      <c r="TC19" s="357"/>
      <c r="TD19" s="357"/>
      <c r="TE19" s="357"/>
      <c r="TF19" s="357"/>
      <c r="TG19" s="357"/>
      <c r="TH19" s="357"/>
      <c r="TI19" s="357"/>
      <c r="TJ19" s="357"/>
      <c r="TK19" s="357"/>
      <c r="TL19" s="357"/>
      <c r="TM19" s="357"/>
      <c r="TN19" s="357"/>
      <c r="TO19" s="357"/>
      <c r="TP19" s="357"/>
      <c r="TQ19" s="357"/>
      <c r="TR19" s="357"/>
      <c r="TS19" s="357"/>
      <c r="TT19" s="357"/>
      <c r="TU19" s="357"/>
      <c r="TV19" s="357"/>
      <c r="TW19" s="357"/>
      <c r="TX19" s="357"/>
      <c r="TY19" s="357"/>
      <c r="TZ19" s="357"/>
      <c r="UA19" s="357"/>
      <c r="UB19" s="357"/>
      <c r="UC19" s="357"/>
      <c r="UD19" s="357"/>
      <c r="UE19" s="357"/>
      <c r="UF19" s="357"/>
      <c r="UG19" s="357"/>
      <c r="UH19" s="357"/>
      <c r="UI19" s="357"/>
      <c r="UJ19" s="357"/>
      <c r="UK19" s="357"/>
      <c r="UL19" s="357"/>
      <c r="UM19" s="357"/>
      <c r="UN19" s="357"/>
      <c r="UO19" s="357"/>
      <c r="UP19" s="357"/>
      <c r="UQ19" s="357"/>
      <c r="UR19" s="357"/>
      <c r="US19" s="357"/>
      <c r="UT19" s="357"/>
      <c r="UU19" s="357"/>
      <c r="UV19" s="357"/>
      <c r="UW19" s="357"/>
      <c r="UX19" s="357"/>
      <c r="UY19" s="357"/>
      <c r="UZ19" s="357"/>
      <c r="VA19" s="357"/>
      <c r="VB19" s="357"/>
      <c r="VC19" s="357"/>
      <c r="VD19" s="357"/>
      <c r="VE19" s="357"/>
      <c r="VF19" s="357"/>
      <c r="VG19" s="357"/>
      <c r="VH19" s="357"/>
      <c r="VI19" s="357"/>
      <c r="VJ19" s="357"/>
      <c r="VK19" s="357"/>
      <c r="VL19" s="357"/>
      <c r="VM19" s="357"/>
      <c r="VN19" s="357"/>
    </row>
    <row r="20" spans="1:586" s="307" customFormat="1" ht="15.6" customHeight="1">
      <c r="A20" s="321"/>
      <c r="B20" s="1268" t="s">
        <v>314</v>
      </c>
      <c r="C20" s="1268"/>
      <c r="D20" s="1268"/>
      <c r="E20" s="1268"/>
      <c r="F20" s="1269"/>
      <c r="G20" s="1270"/>
      <c r="H20" s="1271"/>
      <c r="I20" s="1271"/>
      <c r="J20" s="1271"/>
      <c r="K20" s="1271"/>
      <c r="L20" s="1271"/>
      <c r="M20" s="1272" t="s">
        <v>315</v>
      </c>
      <c r="N20" s="1272"/>
      <c r="O20" s="1272"/>
      <c r="P20" s="1272"/>
      <c r="Q20" s="1271"/>
      <c r="R20" s="1271"/>
      <c r="S20" s="1271"/>
      <c r="T20" s="1271"/>
      <c r="U20" s="1271"/>
      <c r="V20" s="1273"/>
      <c r="W20" s="1292" t="s">
        <v>316</v>
      </c>
      <c r="X20" s="1293"/>
      <c r="Y20" s="1293"/>
      <c r="Z20" s="1293"/>
      <c r="AA20" s="1293"/>
      <c r="AB20" s="1294"/>
      <c r="AC20" s="1252"/>
      <c r="AD20" s="1252"/>
      <c r="AE20" s="1252"/>
      <c r="AF20" s="1252"/>
      <c r="AG20" s="1252"/>
      <c r="AH20" s="1252"/>
      <c r="AI20" s="1252"/>
      <c r="AJ20" s="1252"/>
      <c r="AK20" s="1252"/>
      <c r="AL20" s="1252"/>
      <c r="AM20" s="1252"/>
      <c r="AN20" s="1253"/>
      <c r="AO20" s="354"/>
      <c r="AP20" s="438" t="s">
        <v>317</v>
      </c>
      <c r="AQ20" s="438" t="s">
        <v>318</v>
      </c>
      <c r="AR20" s="438"/>
      <c r="AS20" s="438"/>
      <c r="AT20" s="438"/>
      <c r="AU20" s="438"/>
      <c r="AV20" s="438"/>
      <c r="AZ20" s="307" t="s">
        <v>319</v>
      </c>
      <c r="BG20" s="307" t="s">
        <v>320</v>
      </c>
      <c r="BH20" s="307" t="s">
        <v>321</v>
      </c>
      <c r="CN20" s="357"/>
      <c r="CO20" s="357"/>
      <c r="CP20" s="357"/>
      <c r="CQ20" s="357"/>
      <c r="CR20" s="357"/>
      <c r="CS20" s="357"/>
      <c r="CT20" s="357"/>
      <c r="CU20" s="357"/>
      <c r="CV20" s="357"/>
      <c r="CW20" s="357"/>
      <c r="CX20" s="357"/>
      <c r="CY20" s="357"/>
      <c r="CZ20" s="357"/>
      <c r="DA20" s="357"/>
      <c r="DB20" s="357"/>
      <c r="DC20" s="357"/>
      <c r="DD20" s="357"/>
      <c r="DE20" s="357"/>
      <c r="DF20" s="357"/>
      <c r="DG20" s="357"/>
      <c r="DH20" s="357"/>
      <c r="DI20" s="357"/>
      <c r="DJ20" s="357"/>
      <c r="DK20" s="357"/>
      <c r="DL20" s="357"/>
      <c r="DM20" s="357"/>
      <c r="DN20" s="357"/>
      <c r="DO20" s="357"/>
      <c r="DP20" s="357"/>
      <c r="DQ20" s="357"/>
      <c r="DR20" s="357"/>
      <c r="DS20" s="357"/>
      <c r="DT20" s="357"/>
      <c r="DU20" s="357"/>
      <c r="DV20" s="357"/>
      <c r="DW20" s="357"/>
      <c r="DX20" s="357"/>
      <c r="DY20" s="357"/>
      <c r="DZ20" s="357"/>
      <c r="EA20" s="357"/>
      <c r="EB20" s="357"/>
      <c r="EC20" s="357"/>
      <c r="ED20" s="357"/>
      <c r="EE20" s="357"/>
      <c r="EF20" s="357"/>
      <c r="EG20" s="357"/>
      <c r="EH20" s="357"/>
      <c r="EI20" s="357"/>
      <c r="EJ20" s="357"/>
      <c r="EK20" s="357"/>
      <c r="EL20" s="357"/>
      <c r="EM20" s="357"/>
      <c r="EN20" s="357"/>
      <c r="EO20" s="357"/>
      <c r="EP20" s="357"/>
      <c r="EQ20" s="357"/>
      <c r="ER20" s="357"/>
      <c r="ES20" s="357"/>
      <c r="ET20" s="357"/>
      <c r="EU20" s="357"/>
      <c r="EV20" s="357"/>
      <c r="EW20" s="357"/>
      <c r="EX20" s="357"/>
      <c r="EY20" s="357"/>
      <c r="EZ20" s="357"/>
      <c r="FA20" s="357"/>
      <c r="FB20" s="357"/>
      <c r="FC20" s="357"/>
      <c r="FD20" s="357"/>
      <c r="FE20" s="357"/>
      <c r="FF20" s="357"/>
      <c r="FG20" s="357"/>
      <c r="FH20" s="357"/>
      <c r="FI20" s="357"/>
      <c r="FJ20" s="357"/>
      <c r="FK20" s="357"/>
      <c r="FL20" s="357"/>
      <c r="FM20" s="357"/>
      <c r="FN20" s="357"/>
      <c r="FO20" s="357"/>
      <c r="FP20" s="357"/>
      <c r="FQ20" s="357"/>
      <c r="FR20" s="357"/>
      <c r="FS20" s="357"/>
      <c r="FT20" s="357"/>
      <c r="FU20" s="357"/>
      <c r="FV20" s="357"/>
      <c r="FW20" s="357"/>
      <c r="FX20" s="357"/>
      <c r="FY20" s="357"/>
      <c r="FZ20" s="357"/>
      <c r="GA20" s="357"/>
      <c r="GB20" s="357"/>
      <c r="GC20" s="357"/>
      <c r="GD20" s="357"/>
      <c r="GE20" s="357"/>
      <c r="GF20" s="357"/>
      <c r="GG20" s="357"/>
      <c r="GH20" s="357"/>
      <c r="GI20" s="357"/>
      <c r="GJ20" s="357"/>
      <c r="GK20" s="357"/>
      <c r="GL20" s="357"/>
      <c r="GM20" s="357"/>
      <c r="GN20" s="357"/>
      <c r="GO20" s="357"/>
      <c r="GP20" s="357"/>
      <c r="GQ20" s="357"/>
      <c r="GR20" s="357"/>
      <c r="GS20" s="357"/>
      <c r="GT20" s="357"/>
      <c r="GU20" s="357"/>
      <c r="GV20" s="357"/>
      <c r="GW20" s="357"/>
      <c r="GX20" s="357"/>
      <c r="GY20" s="357"/>
      <c r="GZ20" s="357"/>
      <c r="HA20" s="357"/>
      <c r="HB20" s="357"/>
      <c r="HC20" s="357"/>
      <c r="HD20" s="357"/>
      <c r="HE20" s="357"/>
      <c r="HF20" s="357"/>
      <c r="HG20" s="357"/>
      <c r="HH20" s="357"/>
      <c r="HI20" s="357"/>
      <c r="HJ20" s="357"/>
      <c r="HK20" s="357"/>
      <c r="HL20" s="357"/>
      <c r="HM20" s="357"/>
      <c r="HN20" s="357"/>
      <c r="HO20" s="357"/>
      <c r="HP20" s="357"/>
      <c r="HQ20" s="357"/>
      <c r="HR20" s="357"/>
      <c r="HS20" s="357"/>
      <c r="HT20" s="357"/>
      <c r="HU20" s="357"/>
      <c r="HV20" s="357"/>
      <c r="HW20" s="357"/>
      <c r="HX20" s="357"/>
      <c r="HY20" s="357"/>
      <c r="HZ20" s="357"/>
      <c r="IA20" s="357"/>
      <c r="IB20" s="357"/>
      <c r="IC20" s="357"/>
      <c r="ID20" s="357"/>
      <c r="IE20" s="357"/>
      <c r="IF20" s="357"/>
      <c r="IG20" s="357"/>
      <c r="IH20" s="357"/>
      <c r="II20" s="357"/>
      <c r="IJ20" s="357"/>
      <c r="IK20" s="357"/>
      <c r="IL20" s="357"/>
      <c r="IM20" s="357"/>
      <c r="IN20" s="357"/>
      <c r="IO20" s="357"/>
      <c r="IP20" s="357"/>
      <c r="IQ20" s="357"/>
      <c r="IR20" s="357"/>
      <c r="IS20" s="357"/>
      <c r="IT20" s="357"/>
      <c r="IU20" s="357"/>
      <c r="IV20" s="357"/>
      <c r="IW20" s="357"/>
      <c r="IX20" s="357"/>
      <c r="IY20" s="357"/>
      <c r="IZ20" s="357"/>
      <c r="JA20" s="357"/>
      <c r="JB20" s="357"/>
      <c r="JC20" s="357"/>
      <c r="JD20" s="357"/>
      <c r="JE20" s="357"/>
      <c r="JF20" s="357"/>
      <c r="JG20" s="357"/>
      <c r="JH20" s="357"/>
      <c r="JI20" s="357"/>
      <c r="JJ20" s="357"/>
      <c r="JK20" s="357"/>
      <c r="JL20" s="357"/>
      <c r="JM20" s="357"/>
      <c r="JN20" s="357"/>
      <c r="JO20" s="357"/>
      <c r="JP20" s="357"/>
      <c r="JQ20" s="357"/>
      <c r="JR20" s="357"/>
      <c r="JS20" s="357"/>
      <c r="JT20" s="357"/>
      <c r="JU20" s="357"/>
      <c r="JV20" s="357"/>
      <c r="JW20" s="357"/>
      <c r="JX20" s="357"/>
      <c r="JY20" s="357"/>
      <c r="JZ20" s="357"/>
      <c r="KA20" s="357"/>
      <c r="KB20" s="357"/>
      <c r="KC20" s="357"/>
      <c r="KD20" s="357"/>
      <c r="KE20" s="357"/>
      <c r="KF20" s="357"/>
      <c r="KG20" s="357"/>
      <c r="KH20" s="357"/>
      <c r="KI20" s="357"/>
      <c r="KJ20" s="357"/>
      <c r="KK20" s="357"/>
      <c r="KL20" s="357"/>
      <c r="KM20" s="357"/>
      <c r="KN20" s="357"/>
      <c r="KO20" s="357"/>
      <c r="KP20" s="357"/>
      <c r="KQ20" s="357"/>
      <c r="KR20" s="357"/>
      <c r="KS20" s="357"/>
      <c r="KT20" s="357"/>
      <c r="KU20" s="357"/>
      <c r="KV20" s="357"/>
      <c r="KW20" s="357"/>
      <c r="KX20" s="357"/>
      <c r="KY20" s="357"/>
      <c r="KZ20" s="357"/>
      <c r="LA20" s="357"/>
      <c r="LB20" s="357"/>
      <c r="LC20" s="357"/>
      <c r="LD20" s="357"/>
      <c r="LE20" s="357"/>
      <c r="LF20" s="357"/>
      <c r="LG20" s="357"/>
      <c r="LH20" s="357"/>
      <c r="LI20" s="357"/>
      <c r="LJ20" s="357"/>
      <c r="LK20" s="357"/>
      <c r="LL20" s="357"/>
      <c r="LM20" s="357"/>
      <c r="LN20" s="357"/>
      <c r="LO20" s="357"/>
      <c r="LP20" s="357"/>
      <c r="LQ20" s="357"/>
      <c r="LR20" s="357"/>
      <c r="LS20" s="357"/>
      <c r="LT20" s="357"/>
      <c r="LU20" s="357"/>
      <c r="LV20" s="357"/>
      <c r="LW20" s="357"/>
      <c r="LX20" s="357"/>
      <c r="LY20" s="357"/>
      <c r="LZ20" s="357"/>
      <c r="MA20" s="357"/>
      <c r="MB20" s="357"/>
      <c r="MC20" s="357"/>
      <c r="MD20" s="357"/>
      <c r="ME20" s="357"/>
      <c r="MF20" s="357"/>
      <c r="MG20" s="357"/>
      <c r="MH20" s="357"/>
      <c r="MI20" s="357"/>
      <c r="MJ20" s="357"/>
      <c r="MK20" s="357"/>
      <c r="ML20" s="357"/>
      <c r="MM20" s="357"/>
      <c r="MN20" s="357"/>
      <c r="MO20" s="357"/>
      <c r="MP20" s="357"/>
      <c r="MQ20" s="357"/>
      <c r="MR20" s="357"/>
      <c r="MS20" s="357"/>
      <c r="MT20" s="357"/>
      <c r="MU20" s="357"/>
      <c r="MV20" s="357"/>
      <c r="MW20" s="357"/>
      <c r="MX20" s="357"/>
      <c r="MY20" s="357"/>
      <c r="MZ20" s="357"/>
      <c r="NA20" s="357"/>
      <c r="NB20" s="357"/>
      <c r="NC20" s="357"/>
      <c r="ND20" s="357"/>
      <c r="NE20" s="357"/>
      <c r="NF20" s="357"/>
      <c r="NG20" s="357"/>
      <c r="NH20" s="357"/>
      <c r="NI20" s="357"/>
      <c r="NJ20" s="357"/>
      <c r="NK20" s="357"/>
      <c r="NL20" s="357"/>
      <c r="NM20" s="357"/>
      <c r="NN20" s="357"/>
      <c r="NO20" s="357"/>
      <c r="NP20" s="357"/>
      <c r="NQ20" s="357"/>
      <c r="NR20" s="357"/>
      <c r="NS20" s="357"/>
      <c r="NT20" s="357"/>
      <c r="NU20" s="357"/>
      <c r="NV20" s="357"/>
      <c r="NW20" s="357"/>
      <c r="NX20" s="357"/>
      <c r="NY20" s="357"/>
      <c r="NZ20" s="357"/>
      <c r="OA20" s="357"/>
      <c r="OB20" s="357"/>
      <c r="OC20" s="357"/>
      <c r="OD20" s="357"/>
      <c r="OE20" s="357"/>
      <c r="OF20" s="357"/>
      <c r="OG20" s="357"/>
      <c r="OH20" s="357"/>
      <c r="OI20" s="357"/>
      <c r="OJ20" s="357"/>
      <c r="OK20" s="357"/>
      <c r="OL20" s="357"/>
      <c r="OM20" s="357"/>
      <c r="ON20" s="357"/>
      <c r="OO20" s="357"/>
      <c r="OP20" s="357"/>
      <c r="OQ20" s="357"/>
      <c r="OR20" s="357"/>
      <c r="OS20" s="357"/>
      <c r="OT20" s="357"/>
      <c r="OU20" s="357"/>
      <c r="OV20" s="357"/>
      <c r="OW20" s="357"/>
      <c r="OX20" s="357"/>
      <c r="OY20" s="357"/>
      <c r="OZ20" s="357"/>
      <c r="PA20" s="357"/>
      <c r="PB20" s="357"/>
      <c r="PC20" s="357"/>
      <c r="PD20" s="357"/>
      <c r="PE20" s="357"/>
      <c r="PF20" s="357"/>
      <c r="PG20" s="357"/>
      <c r="PH20" s="357"/>
      <c r="PI20" s="357"/>
      <c r="PJ20" s="357"/>
      <c r="PK20" s="357"/>
      <c r="PL20" s="357"/>
      <c r="PM20" s="357"/>
      <c r="PN20" s="357"/>
      <c r="PO20" s="357"/>
      <c r="PP20" s="357"/>
      <c r="PQ20" s="357"/>
      <c r="PR20" s="357"/>
      <c r="PS20" s="357"/>
      <c r="PT20" s="357"/>
      <c r="PU20" s="357"/>
      <c r="PV20" s="357"/>
      <c r="PW20" s="357"/>
      <c r="PX20" s="357"/>
      <c r="PY20" s="357"/>
      <c r="PZ20" s="357"/>
      <c r="QA20" s="357"/>
      <c r="QB20" s="357"/>
      <c r="QC20" s="357"/>
      <c r="QD20" s="357"/>
      <c r="QE20" s="357"/>
      <c r="QF20" s="357"/>
      <c r="QG20" s="357"/>
      <c r="QH20" s="357"/>
      <c r="QI20" s="357"/>
      <c r="QJ20" s="357"/>
      <c r="QK20" s="357"/>
      <c r="QL20" s="357"/>
      <c r="QM20" s="357"/>
      <c r="QN20" s="357"/>
      <c r="QO20" s="357"/>
      <c r="QP20" s="357"/>
      <c r="QQ20" s="357"/>
      <c r="QR20" s="357"/>
      <c r="QS20" s="357"/>
      <c r="QT20" s="357"/>
      <c r="QU20" s="357"/>
      <c r="QV20" s="357"/>
      <c r="QW20" s="357"/>
      <c r="QX20" s="357"/>
      <c r="QY20" s="357"/>
      <c r="QZ20" s="357"/>
      <c r="RA20" s="357"/>
      <c r="RB20" s="357"/>
      <c r="RC20" s="357"/>
      <c r="RD20" s="357"/>
      <c r="RE20" s="357"/>
      <c r="RF20" s="357"/>
      <c r="RG20" s="357"/>
      <c r="RH20" s="357"/>
      <c r="RI20" s="357"/>
      <c r="RJ20" s="357"/>
      <c r="RK20" s="357"/>
      <c r="RL20" s="357"/>
      <c r="RM20" s="357"/>
      <c r="RN20" s="357"/>
      <c r="RO20" s="357"/>
      <c r="RP20" s="357"/>
      <c r="RQ20" s="357"/>
      <c r="RR20" s="357"/>
      <c r="RS20" s="357"/>
      <c r="RT20" s="357"/>
      <c r="RU20" s="357"/>
      <c r="RV20" s="357"/>
      <c r="RW20" s="357"/>
      <c r="RX20" s="357"/>
      <c r="RY20" s="357"/>
      <c r="RZ20" s="357"/>
      <c r="SA20" s="357"/>
      <c r="SB20" s="357"/>
      <c r="SC20" s="357"/>
      <c r="SD20" s="357"/>
      <c r="SE20" s="357"/>
      <c r="SF20" s="357"/>
      <c r="SG20" s="357"/>
      <c r="SH20" s="357"/>
      <c r="SI20" s="357"/>
      <c r="SJ20" s="357"/>
      <c r="SK20" s="357"/>
      <c r="SL20" s="357"/>
      <c r="SM20" s="357"/>
      <c r="SN20" s="357"/>
      <c r="SO20" s="357"/>
      <c r="SP20" s="357"/>
      <c r="SQ20" s="357"/>
      <c r="SR20" s="357"/>
      <c r="SS20" s="357"/>
      <c r="ST20" s="357"/>
      <c r="SU20" s="357"/>
      <c r="SV20" s="357"/>
      <c r="SW20" s="357"/>
      <c r="SX20" s="357"/>
      <c r="SY20" s="357"/>
      <c r="SZ20" s="357"/>
      <c r="TA20" s="357"/>
      <c r="TB20" s="357"/>
      <c r="TC20" s="357"/>
      <c r="TD20" s="357"/>
      <c r="TE20" s="357"/>
      <c r="TF20" s="357"/>
      <c r="TG20" s="357"/>
      <c r="TH20" s="357"/>
      <c r="TI20" s="357"/>
      <c r="TJ20" s="357"/>
      <c r="TK20" s="357"/>
      <c r="TL20" s="357"/>
      <c r="TM20" s="357"/>
      <c r="TN20" s="357"/>
      <c r="TO20" s="357"/>
      <c r="TP20" s="357"/>
      <c r="TQ20" s="357"/>
      <c r="TR20" s="357"/>
      <c r="TS20" s="357"/>
      <c r="TT20" s="357"/>
      <c r="TU20" s="357"/>
      <c r="TV20" s="357"/>
      <c r="TW20" s="357"/>
      <c r="TX20" s="357"/>
      <c r="TY20" s="357"/>
      <c r="TZ20" s="357"/>
      <c r="UA20" s="357"/>
      <c r="UB20" s="357"/>
      <c r="UC20" s="357"/>
      <c r="UD20" s="357"/>
      <c r="UE20" s="357"/>
      <c r="UF20" s="357"/>
      <c r="UG20" s="357"/>
      <c r="UH20" s="357"/>
      <c r="UI20" s="357"/>
      <c r="UJ20" s="357"/>
      <c r="UK20" s="357"/>
      <c r="UL20" s="357"/>
      <c r="UM20" s="357"/>
      <c r="UN20" s="357"/>
      <c r="UO20" s="357"/>
      <c r="UP20" s="357"/>
      <c r="UQ20" s="357"/>
      <c r="UR20" s="357"/>
      <c r="US20" s="357"/>
      <c r="UT20" s="357"/>
      <c r="UU20" s="357"/>
      <c r="UV20" s="357"/>
      <c r="UW20" s="357"/>
      <c r="UX20" s="357"/>
      <c r="UY20" s="357"/>
      <c r="UZ20" s="357"/>
      <c r="VA20" s="357"/>
      <c r="VB20" s="357"/>
      <c r="VC20" s="357"/>
      <c r="VD20" s="357"/>
      <c r="VE20" s="357"/>
      <c r="VF20" s="357"/>
      <c r="VG20" s="357"/>
      <c r="VH20" s="357"/>
      <c r="VI20" s="357"/>
      <c r="VJ20" s="357"/>
      <c r="VK20" s="357"/>
      <c r="VL20" s="357"/>
      <c r="VM20" s="357"/>
      <c r="VN20" s="357"/>
    </row>
    <row r="21" spans="1:586" s="307" customFormat="1" ht="15" customHeight="1">
      <c r="A21" s="322"/>
      <c r="B21" s="1264" t="s">
        <v>322</v>
      </c>
      <c r="C21" s="1264"/>
      <c r="D21" s="1264"/>
      <c r="E21" s="1264"/>
      <c r="F21" s="1265"/>
      <c r="G21" s="1295" t="str">
        <f>IF(G20="","YYYY/MM/DD","")</f>
        <v>YYYY/MM/DD</v>
      </c>
      <c r="H21" s="1296"/>
      <c r="I21" s="1296"/>
      <c r="J21" s="1296"/>
      <c r="K21" s="1296"/>
      <c r="L21" s="1296"/>
      <c r="M21" s="1297" t="s">
        <v>323</v>
      </c>
      <c r="N21" s="1297"/>
      <c r="O21" s="1297"/>
      <c r="P21" s="1297"/>
      <c r="Q21" s="1114" t="str">
        <f>IF(Q20="","YYYY/MM/DD","")</f>
        <v>YYYY/MM/DD</v>
      </c>
      <c r="R21" s="1114"/>
      <c r="S21" s="1114"/>
      <c r="T21" s="1114"/>
      <c r="U21" s="1114"/>
      <c r="V21" s="1298"/>
      <c r="W21" s="1299" t="s">
        <v>324</v>
      </c>
      <c r="X21" s="1300"/>
      <c r="Y21" s="1300"/>
      <c r="Z21" s="1300"/>
      <c r="AA21" s="1300"/>
      <c r="AB21" s="1301"/>
      <c r="AC21" s="1254"/>
      <c r="AD21" s="1254"/>
      <c r="AE21" s="1254"/>
      <c r="AF21" s="1254"/>
      <c r="AG21" s="1254"/>
      <c r="AH21" s="1254"/>
      <c r="AI21" s="1254"/>
      <c r="AJ21" s="1254"/>
      <c r="AK21" s="1254"/>
      <c r="AL21" s="1254"/>
      <c r="AM21" s="1254"/>
      <c r="AN21" s="1255"/>
      <c r="AO21" s="354"/>
      <c r="AP21" s="438" t="s">
        <v>325</v>
      </c>
      <c r="AQ21" s="438" t="s">
        <v>326</v>
      </c>
      <c r="AR21" s="438"/>
      <c r="AS21" s="438"/>
      <c r="AT21" s="438"/>
      <c r="AU21" s="438"/>
      <c r="AV21" s="438"/>
      <c r="AZ21" s="307" t="s">
        <v>327</v>
      </c>
      <c r="BG21" s="307" t="s">
        <v>328</v>
      </c>
      <c r="BH21" s="307" t="s">
        <v>329</v>
      </c>
      <c r="CN21" s="357"/>
      <c r="CO21" s="357"/>
      <c r="CP21" s="357"/>
      <c r="CQ21" s="357"/>
      <c r="CR21" s="357"/>
      <c r="CS21" s="357"/>
      <c r="CT21" s="357"/>
      <c r="CU21" s="357"/>
      <c r="CV21" s="357"/>
      <c r="CW21" s="357"/>
      <c r="CX21" s="357"/>
      <c r="CY21" s="357"/>
      <c r="CZ21" s="357"/>
      <c r="DA21" s="357"/>
      <c r="DB21" s="357"/>
      <c r="DC21" s="357"/>
      <c r="DD21" s="357"/>
      <c r="DE21" s="357"/>
      <c r="DF21" s="357"/>
      <c r="DG21" s="357"/>
      <c r="DH21" s="357"/>
      <c r="DI21" s="357"/>
      <c r="DJ21" s="357"/>
      <c r="DK21" s="357"/>
      <c r="DL21" s="357"/>
      <c r="DM21" s="357"/>
      <c r="DN21" s="357"/>
      <c r="DO21" s="357"/>
      <c r="DP21" s="357"/>
      <c r="DQ21" s="357"/>
      <c r="DR21" s="357"/>
      <c r="DS21" s="357"/>
      <c r="DT21" s="357"/>
      <c r="DU21" s="357"/>
      <c r="DV21" s="357"/>
      <c r="DW21" s="357"/>
      <c r="DX21" s="357"/>
      <c r="DY21" s="357"/>
      <c r="DZ21" s="357"/>
      <c r="EA21" s="357"/>
      <c r="EB21" s="357"/>
      <c r="EC21" s="357"/>
      <c r="ED21" s="357"/>
      <c r="EE21" s="357"/>
      <c r="EF21" s="357"/>
      <c r="EG21" s="357"/>
      <c r="EH21" s="357"/>
      <c r="EI21" s="357"/>
      <c r="EJ21" s="357"/>
      <c r="EK21" s="357"/>
      <c r="EL21" s="357"/>
      <c r="EM21" s="357"/>
      <c r="EN21" s="357"/>
      <c r="EO21" s="357"/>
      <c r="EP21" s="357"/>
      <c r="EQ21" s="357"/>
      <c r="ER21" s="357"/>
      <c r="ES21" s="357"/>
      <c r="ET21" s="357"/>
      <c r="EU21" s="357"/>
      <c r="EV21" s="357"/>
      <c r="EW21" s="357"/>
      <c r="EX21" s="357"/>
      <c r="EY21" s="357"/>
      <c r="EZ21" s="357"/>
      <c r="FA21" s="357"/>
      <c r="FB21" s="357"/>
      <c r="FC21" s="357"/>
      <c r="FD21" s="357"/>
      <c r="FE21" s="357"/>
      <c r="FF21" s="357"/>
      <c r="FG21" s="357"/>
      <c r="FH21" s="357"/>
      <c r="FI21" s="357"/>
      <c r="FJ21" s="357"/>
      <c r="FK21" s="357"/>
      <c r="FL21" s="357"/>
      <c r="FM21" s="357"/>
      <c r="FN21" s="357"/>
      <c r="FO21" s="357"/>
      <c r="FP21" s="357"/>
      <c r="FQ21" s="357"/>
      <c r="FR21" s="357"/>
      <c r="FS21" s="357"/>
      <c r="FT21" s="357"/>
      <c r="FU21" s="357"/>
      <c r="FV21" s="357"/>
      <c r="FW21" s="357"/>
      <c r="FX21" s="357"/>
      <c r="FY21" s="357"/>
      <c r="FZ21" s="357"/>
      <c r="GA21" s="357"/>
      <c r="GB21" s="357"/>
      <c r="GC21" s="357"/>
      <c r="GD21" s="357"/>
      <c r="GE21" s="357"/>
      <c r="GF21" s="357"/>
      <c r="GG21" s="357"/>
      <c r="GH21" s="357"/>
      <c r="GI21" s="357"/>
      <c r="GJ21" s="357"/>
      <c r="GK21" s="357"/>
      <c r="GL21" s="357"/>
      <c r="GM21" s="357"/>
      <c r="GN21" s="357"/>
      <c r="GO21" s="357"/>
      <c r="GP21" s="357"/>
      <c r="GQ21" s="357"/>
      <c r="GR21" s="357"/>
      <c r="GS21" s="357"/>
      <c r="GT21" s="357"/>
      <c r="GU21" s="357"/>
      <c r="GV21" s="357"/>
      <c r="GW21" s="357"/>
      <c r="GX21" s="357"/>
      <c r="GY21" s="357"/>
      <c r="GZ21" s="357"/>
      <c r="HA21" s="357"/>
      <c r="HB21" s="357"/>
      <c r="HC21" s="357"/>
      <c r="HD21" s="357"/>
      <c r="HE21" s="357"/>
      <c r="HF21" s="357"/>
      <c r="HG21" s="357"/>
      <c r="HH21" s="357"/>
      <c r="HI21" s="357"/>
      <c r="HJ21" s="357"/>
      <c r="HK21" s="357"/>
      <c r="HL21" s="357"/>
      <c r="HM21" s="357"/>
      <c r="HN21" s="357"/>
      <c r="HO21" s="357"/>
      <c r="HP21" s="357"/>
      <c r="HQ21" s="357"/>
      <c r="HR21" s="357"/>
      <c r="HS21" s="357"/>
      <c r="HT21" s="357"/>
      <c r="HU21" s="357"/>
      <c r="HV21" s="357"/>
      <c r="HW21" s="357"/>
      <c r="HX21" s="357"/>
      <c r="HY21" s="357"/>
      <c r="HZ21" s="357"/>
      <c r="IA21" s="357"/>
      <c r="IB21" s="357"/>
      <c r="IC21" s="357"/>
      <c r="ID21" s="357"/>
      <c r="IE21" s="357"/>
      <c r="IF21" s="357"/>
      <c r="IG21" s="357"/>
      <c r="IH21" s="357"/>
      <c r="II21" s="357"/>
      <c r="IJ21" s="357"/>
      <c r="IK21" s="357"/>
      <c r="IL21" s="357"/>
      <c r="IM21" s="357"/>
      <c r="IN21" s="357"/>
      <c r="IO21" s="357"/>
      <c r="IP21" s="357"/>
      <c r="IQ21" s="357"/>
      <c r="IR21" s="357"/>
      <c r="IS21" s="357"/>
      <c r="IT21" s="357"/>
      <c r="IU21" s="357"/>
      <c r="IV21" s="357"/>
      <c r="IW21" s="357"/>
      <c r="IX21" s="357"/>
      <c r="IY21" s="357"/>
      <c r="IZ21" s="357"/>
      <c r="JA21" s="357"/>
      <c r="JB21" s="357"/>
      <c r="JC21" s="357"/>
      <c r="JD21" s="357"/>
      <c r="JE21" s="357"/>
      <c r="JF21" s="357"/>
      <c r="JG21" s="357"/>
      <c r="JH21" s="357"/>
      <c r="JI21" s="357"/>
      <c r="JJ21" s="357"/>
      <c r="JK21" s="357"/>
      <c r="JL21" s="357"/>
      <c r="JM21" s="357"/>
      <c r="JN21" s="357"/>
      <c r="JO21" s="357"/>
      <c r="JP21" s="357"/>
      <c r="JQ21" s="357"/>
      <c r="JR21" s="357"/>
      <c r="JS21" s="357"/>
      <c r="JT21" s="357"/>
      <c r="JU21" s="357"/>
      <c r="JV21" s="357"/>
      <c r="JW21" s="357"/>
      <c r="JX21" s="357"/>
      <c r="JY21" s="357"/>
      <c r="JZ21" s="357"/>
      <c r="KA21" s="357"/>
      <c r="KB21" s="357"/>
      <c r="KC21" s="357"/>
      <c r="KD21" s="357"/>
      <c r="KE21" s="357"/>
      <c r="KF21" s="357"/>
      <c r="KG21" s="357"/>
      <c r="KH21" s="357"/>
      <c r="KI21" s="357"/>
      <c r="KJ21" s="357"/>
      <c r="KK21" s="357"/>
      <c r="KL21" s="357"/>
      <c r="KM21" s="357"/>
      <c r="KN21" s="357"/>
      <c r="KO21" s="357"/>
      <c r="KP21" s="357"/>
      <c r="KQ21" s="357"/>
      <c r="KR21" s="357"/>
      <c r="KS21" s="357"/>
      <c r="KT21" s="357"/>
      <c r="KU21" s="357"/>
      <c r="KV21" s="357"/>
      <c r="KW21" s="357"/>
      <c r="KX21" s="357"/>
      <c r="KY21" s="357"/>
      <c r="KZ21" s="357"/>
      <c r="LA21" s="357"/>
      <c r="LB21" s="357"/>
      <c r="LC21" s="357"/>
      <c r="LD21" s="357"/>
      <c r="LE21" s="357"/>
      <c r="LF21" s="357"/>
      <c r="LG21" s="357"/>
      <c r="LH21" s="357"/>
      <c r="LI21" s="357"/>
      <c r="LJ21" s="357"/>
      <c r="LK21" s="357"/>
      <c r="LL21" s="357"/>
      <c r="LM21" s="357"/>
      <c r="LN21" s="357"/>
      <c r="LO21" s="357"/>
      <c r="LP21" s="357"/>
      <c r="LQ21" s="357"/>
      <c r="LR21" s="357"/>
      <c r="LS21" s="357"/>
      <c r="LT21" s="357"/>
      <c r="LU21" s="357"/>
      <c r="LV21" s="357"/>
      <c r="LW21" s="357"/>
      <c r="LX21" s="357"/>
      <c r="LY21" s="357"/>
      <c r="LZ21" s="357"/>
      <c r="MA21" s="357"/>
      <c r="MB21" s="357"/>
      <c r="MC21" s="357"/>
      <c r="MD21" s="357"/>
      <c r="ME21" s="357"/>
      <c r="MF21" s="357"/>
      <c r="MG21" s="357"/>
      <c r="MH21" s="357"/>
      <c r="MI21" s="357"/>
      <c r="MJ21" s="357"/>
      <c r="MK21" s="357"/>
      <c r="ML21" s="357"/>
      <c r="MM21" s="357"/>
      <c r="MN21" s="357"/>
      <c r="MO21" s="357"/>
      <c r="MP21" s="357"/>
      <c r="MQ21" s="357"/>
      <c r="MR21" s="357"/>
      <c r="MS21" s="357"/>
      <c r="MT21" s="357"/>
      <c r="MU21" s="357"/>
      <c r="MV21" s="357"/>
      <c r="MW21" s="357"/>
      <c r="MX21" s="357"/>
      <c r="MY21" s="357"/>
      <c r="MZ21" s="357"/>
      <c r="NA21" s="357"/>
      <c r="NB21" s="357"/>
      <c r="NC21" s="357"/>
      <c r="ND21" s="357"/>
      <c r="NE21" s="357"/>
      <c r="NF21" s="357"/>
      <c r="NG21" s="357"/>
      <c r="NH21" s="357"/>
      <c r="NI21" s="357"/>
      <c r="NJ21" s="357"/>
      <c r="NK21" s="357"/>
      <c r="NL21" s="357"/>
      <c r="NM21" s="357"/>
      <c r="NN21" s="357"/>
      <c r="NO21" s="357"/>
      <c r="NP21" s="357"/>
      <c r="NQ21" s="357"/>
      <c r="NR21" s="357"/>
      <c r="NS21" s="357"/>
      <c r="NT21" s="357"/>
      <c r="NU21" s="357"/>
      <c r="NV21" s="357"/>
      <c r="NW21" s="357"/>
      <c r="NX21" s="357"/>
      <c r="NY21" s="357"/>
      <c r="NZ21" s="357"/>
      <c r="OA21" s="357"/>
      <c r="OB21" s="357"/>
      <c r="OC21" s="357"/>
      <c r="OD21" s="357"/>
      <c r="OE21" s="357"/>
      <c r="OF21" s="357"/>
      <c r="OG21" s="357"/>
      <c r="OH21" s="357"/>
      <c r="OI21" s="357"/>
      <c r="OJ21" s="357"/>
      <c r="OK21" s="357"/>
      <c r="OL21" s="357"/>
      <c r="OM21" s="357"/>
      <c r="ON21" s="357"/>
      <c r="OO21" s="357"/>
      <c r="OP21" s="357"/>
      <c r="OQ21" s="357"/>
      <c r="OR21" s="357"/>
      <c r="OS21" s="357"/>
      <c r="OT21" s="357"/>
      <c r="OU21" s="357"/>
      <c r="OV21" s="357"/>
      <c r="OW21" s="357"/>
      <c r="OX21" s="357"/>
      <c r="OY21" s="357"/>
      <c r="OZ21" s="357"/>
      <c r="PA21" s="357"/>
      <c r="PB21" s="357"/>
      <c r="PC21" s="357"/>
      <c r="PD21" s="357"/>
      <c r="PE21" s="357"/>
      <c r="PF21" s="357"/>
      <c r="PG21" s="357"/>
      <c r="PH21" s="357"/>
      <c r="PI21" s="357"/>
      <c r="PJ21" s="357"/>
      <c r="PK21" s="357"/>
      <c r="PL21" s="357"/>
      <c r="PM21" s="357"/>
      <c r="PN21" s="357"/>
      <c r="PO21" s="357"/>
      <c r="PP21" s="357"/>
      <c r="PQ21" s="357"/>
      <c r="PR21" s="357"/>
      <c r="PS21" s="357"/>
      <c r="PT21" s="357"/>
      <c r="PU21" s="357"/>
      <c r="PV21" s="357"/>
      <c r="PW21" s="357"/>
      <c r="PX21" s="357"/>
      <c r="PY21" s="357"/>
      <c r="PZ21" s="357"/>
      <c r="QA21" s="357"/>
      <c r="QB21" s="357"/>
      <c r="QC21" s="357"/>
      <c r="QD21" s="357"/>
      <c r="QE21" s="357"/>
      <c r="QF21" s="357"/>
      <c r="QG21" s="357"/>
      <c r="QH21" s="357"/>
      <c r="QI21" s="357"/>
      <c r="QJ21" s="357"/>
      <c r="QK21" s="357"/>
      <c r="QL21" s="357"/>
      <c r="QM21" s="357"/>
      <c r="QN21" s="357"/>
      <c r="QO21" s="357"/>
      <c r="QP21" s="357"/>
      <c r="QQ21" s="357"/>
      <c r="QR21" s="357"/>
      <c r="QS21" s="357"/>
      <c r="QT21" s="357"/>
      <c r="QU21" s="357"/>
      <c r="QV21" s="357"/>
      <c r="QW21" s="357"/>
      <c r="QX21" s="357"/>
      <c r="QY21" s="357"/>
      <c r="QZ21" s="357"/>
      <c r="RA21" s="357"/>
      <c r="RB21" s="357"/>
      <c r="RC21" s="357"/>
      <c r="RD21" s="357"/>
      <c r="RE21" s="357"/>
      <c r="RF21" s="357"/>
      <c r="RG21" s="357"/>
      <c r="RH21" s="357"/>
      <c r="RI21" s="357"/>
      <c r="RJ21" s="357"/>
      <c r="RK21" s="357"/>
      <c r="RL21" s="357"/>
      <c r="RM21" s="357"/>
      <c r="RN21" s="357"/>
      <c r="RO21" s="357"/>
      <c r="RP21" s="357"/>
      <c r="RQ21" s="357"/>
      <c r="RR21" s="357"/>
      <c r="RS21" s="357"/>
      <c r="RT21" s="357"/>
      <c r="RU21" s="357"/>
      <c r="RV21" s="357"/>
      <c r="RW21" s="357"/>
      <c r="RX21" s="357"/>
      <c r="RY21" s="357"/>
      <c r="RZ21" s="357"/>
      <c r="SA21" s="357"/>
      <c r="SB21" s="357"/>
      <c r="SC21" s="357"/>
      <c r="SD21" s="357"/>
      <c r="SE21" s="357"/>
      <c r="SF21" s="357"/>
      <c r="SG21" s="357"/>
      <c r="SH21" s="357"/>
      <c r="SI21" s="357"/>
      <c r="SJ21" s="357"/>
      <c r="SK21" s="357"/>
      <c r="SL21" s="357"/>
      <c r="SM21" s="357"/>
      <c r="SN21" s="357"/>
      <c r="SO21" s="357"/>
      <c r="SP21" s="357"/>
      <c r="SQ21" s="357"/>
      <c r="SR21" s="357"/>
      <c r="SS21" s="357"/>
      <c r="ST21" s="357"/>
      <c r="SU21" s="357"/>
      <c r="SV21" s="357"/>
      <c r="SW21" s="357"/>
      <c r="SX21" s="357"/>
      <c r="SY21" s="357"/>
      <c r="SZ21" s="357"/>
      <c r="TA21" s="357"/>
      <c r="TB21" s="357"/>
      <c r="TC21" s="357"/>
      <c r="TD21" s="357"/>
      <c r="TE21" s="357"/>
      <c r="TF21" s="357"/>
      <c r="TG21" s="357"/>
      <c r="TH21" s="357"/>
      <c r="TI21" s="357"/>
      <c r="TJ21" s="357"/>
      <c r="TK21" s="357"/>
      <c r="TL21" s="357"/>
      <c r="TM21" s="357"/>
      <c r="TN21" s="357"/>
      <c r="TO21" s="357"/>
      <c r="TP21" s="357"/>
      <c r="TQ21" s="357"/>
      <c r="TR21" s="357"/>
      <c r="TS21" s="357"/>
      <c r="TT21" s="357"/>
      <c r="TU21" s="357"/>
      <c r="TV21" s="357"/>
      <c r="TW21" s="357"/>
      <c r="TX21" s="357"/>
      <c r="TY21" s="357"/>
      <c r="TZ21" s="357"/>
      <c r="UA21" s="357"/>
      <c r="UB21" s="357"/>
      <c r="UC21" s="357"/>
      <c r="UD21" s="357"/>
      <c r="UE21" s="357"/>
      <c r="UF21" s="357"/>
      <c r="UG21" s="357"/>
      <c r="UH21" s="357"/>
      <c r="UI21" s="357"/>
      <c r="UJ21" s="357"/>
      <c r="UK21" s="357"/>
      <c r="UL21" s="357"/>
      <c r="UM21" s="357"/>
      <c r="UN21" s="357"/>
      <c r="UO21" s="357"/>
      <c r="UP21" s="357"/>
      <c r="UQ21" s="357"/>
      <c r="UR21" s="357"/>
      <c r="US21" s="357"/>
      <c r="UT21" s="357"/>
      <c r="UU21" s="357"/>
      <c r="UV21" s="357"/>
      <c r="UW21" s="357"/>
      <c r="UX21" s="357"/>
      <c r="UY21" s="357"/>
      <c r="UZ21" s="357"/>
      <c r="VA21" s="357"/>
      <c r="VB21" s="357"/>
      <c r="VC21" s="357"/>
      <c r="VD21" s="357"/>
      <c r="VE21" s="357"/>
      <c r="VF21" s="357"/>
      <c r="VG21" s="357"/>
      <c r="VH21" s="357"/>
      <c r="VI21" s="357"/>
      <c r="VJ21" s="357"/>
      <c r="VK21" s="357"/>
      <c r="VL21" s="357"/>
      <c r="VM21" s="357"/>
      <c r="VN21" s="357"/>
    </row>
    <row r="22" spans="1:586" s="307" customFormat="1" ht="15.6" customHeight="1">
      <c r="A22" s="324"/>
      <c r="B22" s="1266" t="s">
        <v>330</v>
      </c>
      <c r="C22" s="1266"/>
      <c r="D22" s="1266"/>
      <c r="E22" s="1266"/>
      <c r="F22" s="1266"/>
      <c r="G22" s="1266"/>
      <c r="H22" s="1266"/>
      <c r="I22" s="1266"/>
      <c r="J22" s="1266"/>
      <c r="K22" s="1266"/>
      <c r="L22" s="1266"/>
      <c r="M22" s="1267"/>
      <c r="N22" s="1280"/>
      <c r="O22" s="1122"/>
      <c r="P22" s="1108" t="s">
        <v>331</v>
      </c>
      <c r="Q22" s="1109"/>
      <c r="R22" s="1109"/>
      <c r="S22" s="1109"/>
      <c r="T22" s="1109"/>
      <c r="U22" s="1109"/>
      <c r="V22" s="1109"/>
      <c r="W22" s="1109"/>
      <c r="X22" s="1109"/>
      <c r="Y22" s="1109"/>
      <c r="Z22" s="1110"/>
      <c r="AA22" s="1125"/>
      <c r="AB22" s="1125"/>
      <c r="AC22" s="347" t="s">
        <v>298</v>
      </c>
      <c r="AD22" s="348"/>
      <c r="AE22" s="1111" t="s">
        <v>332</v>
      </c>
      <c r="AF22" s="1112"/>
      <c r="AG22" s="1112"/>
      <c r="AH22" s="1112"/>
      <c r="AI22" s="1112"/>
      <c r="AJ22" s="1113"/>
      <c r="AK22" s="1127"/>
      <c r="AL22" s="1127"/>
      <c r="AM22" s="347" t="s">
        <v>298</v>
      </c>
      <c r="AN22" s="348"/>
      <c r="AO22" s="354"/>
      <c r="AP22" s="438" t="s">
        <v>333</v>
      </c>
      <c r="AQ22" s="438" t="s">
        <v>334</v>
      </c>
      <c r="AR22" s="438"/>
      <c r="AS22" s="438"/>
      <c r="AT22" s="438"/>
      <c r="AU22" s="438"/>
      <c r="AV22" s="438"/>
      <c r="AZ22" s="307" t="s">
        <v>335</v>
      </c>
      <c r="BG22" s="307" t="s">
        <v>336</v>
      </c>
      <c r="BH22" s="307" t="s">
        <v>337</v>
      </c>
      <c r="CN22" s="357"/>
      <c r="CO22" s="357"/>
      <c r="CP22" s="357"/>
      <c r="CQ22" s="357"/>
      <c r="CR22" s="357"/>
      <c r="CS22" s="357"/>
      <c r="CT22" s="357"/>
      <c r="CU22" s="357"/>
      <c r="CV22" s="357"/>
      <c r="CW22" s="357"/>
      <c r="CX22" s="357"/>
      <c r="CY22" s="357"/>
      <c r="CZ22" s="357"/>
      <c r="DA22" s="357"/>
      <c r="DB22" s="357"/>
      <c r="DC22" s="357"/>
      <c r="DD22" s="357"/>
      <c r="DE22" s="357"/>
      <c r="DF22" s="357"/>
      <c r="DG22" s="357"/>
      <c r="DH22" s="357"/>
      <c r="DI22" s="357"/>
      <c r="DJ22" s="357"/>
      <c r="DK22" s="357"/>
      <c r="DL22" s="357"/>
      <c r="DM22" s="357"/>
      <c r="DN22" s="357"/>
      <c r="DO22" s="357"/>
      <c r="DP22" s="357"/>
      <c r="DQ22" s="357"/>
      <c r="DR22" s="357"/>
      <c r="DS22" s="357"/>
      <c r="DT22" s="357"/>
      <c r="DU22" s="357"/>
      <c r="DV22" s="357"/>
      <c r="DW22" s="357"/>
      <c r="DX22" s="357"/>
      <c r="DY22" s="357"/>
      <c r="DZ22" s="357"/>
      <c r="EA22" s="357"/>
      <c r="EB22" s="357"/>
      <c r="EC22" s="357"/>
      <c r="ED22" s="357"/>
      <c r="EE22" s="357"/>
      <c r="EF22" s="357"/>
      <c r="EG22" s="357"/>
      <c r="EH22" s="357"/>
      <c r="EI22" s="357"/>
      <c r="EJ22" s="357"/>
      <c r="EK22" s="357"/>
      <c r="EL22" s="357"/>
      <c r="EM22" s="357"/>
      <c r="EN22" s="357"/>
      <c r="EO22" s="357"/>
      <c r="EP22" s="357"/>
      <c r="EQ22" s="357"/>
      <c r="ER22" s="357"/>
      <c r="ES22" s="357"/>
      <c r="ET22" s="357"/>
      <c r="EU22" s="357"/>
      <c r="EV22" s="357"/>
      <c r="EW22" s="357"/>
      <c r="EX22" s="357"/>
      <c r="EY22" s="357"/>
      <c r="EZ22" s="357"/>
      <c r="FA22" s="357"/>
      <c r="FB22" s="357"/>
      <c r="FC22" s="357"/>
      <c r="FD22" s="357"/>
      <c r="FE22" s="357"/>
      <c r="FF22" s="357"/>
      <c r="FG22" s="357"/>
      <c r="FH22" s="357"/>
      <c r="FI22" s="357"/>
      <c r="FJ22" s="357"/>
      <c r="FK22" s="357"/>
      <c r="FL22" s="357"/>
      <c r="FM22" s="357"/>
      <c r="FN22" s="357"/>
      <c r="FO22" s="357"/>
      <c r="FP22" s="357"/>
      <c r="FQ22" s="357"/>
      <c r="FR22" s="357"/>
      <c r="FS22" s="357"/>
      <c r="FT22" s="357"/>
      <c r="FU22" s="357"/>
      <c r="FV22" s="357"/>
      <c r="FW22" s="357"/>
      <c r="FX22" s="357"/>
      <c r="FY22" s="357"/>
      <c r="FZ22" s="357"/>
      <c r="GA22" s="357"/>
      <c r="GB22" s="357"/>
      <c r="GC22" s="357"/>
      <c r="GD22" s="357"/>
      <c r="GE22" s="357"/>
      <c r="GF22" s="357"/>
      <c r="GG22" s="357"/>
      <c r="GH22" s="357"/>
      <c r="GI22" s="357"/>
      <c r="GJ22" s="357"/>
      <c r="GK22" s="357"/>
      <c r="GL22" s="357"/>
      <c r="GM22" s="357"/>
      <c r="GN22" s="357"/>
      <c r="GO22" s="357"/>
      <c r="GP22" s="357"/>
      <c r="GQ22" s="357"/>
      <c r="GR22" s="357"/>
      <c r="GS22" s="357"/>
      <c r="GT22" s="357"/>
      <c r="GU22" s="357"/>
      <c r="GV22" s="357"/>
      <c r="GW22" s="357"/>
      <c r="GX22" s="357"/>
      <c r="GY22" s="357"/>
      <c r="GZ22" s="357"/>
      <c r="HA22" s="357"/>
      <c r="HB22" s="357"/>
      <c r="HC22" s="357"/>
      <c r="HD22" s="357"/>
      <c r="HE22" s="357"/>
      <c r="HF22" s="357"/>
      <c r="HG22" s="357"/>
      <c r="HH22" s="357"/>
      <c r="HI22" s="357"/>
      <c r="HJ22" s="357"/>
      <c r="HK22" s="357"/>
      <c r="HL22" s="357"/>
      <c r="HM22" s="357"/>
      <c r="HN22" s="357"/>
      <c r="HO22" s="357"/>
      <c r="HP22" s="357"/>
      <c r="HQ22" s="357"/>
      <c r="HR22" s="357"/>
      <c r="HS22" s="357"/>
      <c r="HT22" s="357"/>
      <c r="HU22" s="357"/>
      <c r="HV22" s="357"/>
      <c r="HW22" s="357"/>
      <c r="HX22" s="357"/>
      <c r="HY22" s="357"/>
      <c r="HZ22" s="357"/>
      <c r="IA22" s="357"/>
      <c r="IB22" s="357"/>
      <c r="IC22" s="357"/>
      <c r="ID22" s="357"/>
      <c r="IE22" s="357"/>
      <c r="IF22" s="357"/>
      <c r="IG22" s="357"/>
      <c r="IH22" s="357"/>
      <c r="II22" s="357"/>
      <c r="IJ22" s="357"/>
      <c r="IK22" s="357"/>
      <c r="IL22" s="357"/>
      <c r="IM22" s="357"/>
      <c r="IN22" s="357"/>
      <c r="IO22" s="357"/>
      <c r="IP22" s="357"/>
      <c r="IQ22" s="357"/>
      <c r="IR22" s="357"/>
      <c r="IS22" s="357"/>
      <c r="IT22" s="357"/>
      <c r="IU22" s="357"/>
      <c r="IV22" s="357"/>
      <c r="IW22" s="357"/>
      <c r="IX22" s="357"/>
      <c r="IY22" s="357"/>
      <c r="IZ22" s="357"/>
      <c r="JA22" s="357"/>
      <c r="JB22" s="357"/>
      <c r="JC22" s="357"/>
      <c r="JD22" s="357"/>
      <c r="JE22" s="357"/>
      <c r="JF22" s="357"/>
      <c r="JG22" s="357"/>
      <c r="JH22" s="357"/>
      <c r="JI22" s="357"/>
      <c r="JJ22" s="357"/>
      <c r="JK22" s="357"/>
      <c r="JL22" s="357"/>
      <c r="JM22" s="357"/>
      <c r="JN22" s="357"/>
      <c r="JO22" s="357"/>
      <c r="JP22" s="357"/>
      <c r="JQ22" s="357"/>
      <c r="JR22" s="357"/>
      <c r="JS22" s="357"/>
      <c r="JT22" s="357"/>
      <c r="JU22" s="357"/>
      <c r="JV22" s="357"/>
      <c r="JW22" s="357"/>
      <c r="JX22" s="357"/>
      <c r="JY22" s="357"/>
      <c r="JZ22" s="357"/>
      <c r="KA22" s="357"/>
      <c r="KB22" s="357"/>
      <c r="KC22" s="357"/>
      <c r="KD22" s="357"/>
      <c r="KE22" s="357"/>
      <c r="KF22" s="357"/>
      <c r="KG22" s="357"/>
      <c r="KH22" s="357"/>
      <c r="KI22" s="357"/>
      <c r="KJ22" s="357"/>
      <c r="KK22" s="357"/>
      <c r="KL22" s="357"/>
      <c r="KM22" s="357"/>
      <c r="KN22" s="357"/>
      <c r="KO22" s="357"/>
      <c r="KP22" s="357"/>
      <c r="KQ22" s="357"/>
      <c r="KR22" s="357"/>
      <c r="KS22" s="357"/>
      <c r="KT22" s="357"/>
      <c r="KU22" s="357"/>
      <c r="KV22" s="357"/>
      <c r="KW22" s="357"/>
      <c r="KX22" s="357"/>
      <c r="KY22" s="357"/>
      <c r="KZ22" s="357"/>
      <c r="LA22" s="357"/>
      <c r="LB22" s="357"/>
      <c r="LC22" s="357"/>
      <c r="LD22" s="357"/>
      <c r="LE22" s="357"/>
      <c r="LF22" s="357"/>
      <c r="LG22" s="357"/>
      <c r="LH22" s="357"/>
      <c r="LI22" s="357"/>
      <c r="LJ22" s="357"/>
      <c r="LK22" s="357"/>
      <c r="LL22" s="357"/>
      <c r="LM22" s="357"/>
      <c r="LN22" s="357"/>
      <c r="LO22" s="357"/>
      <c r="LP22" s="357"/>
      <c r="LQ22" s="357"/>
      <c r="LR22" s="357"/>
      <c r="LS22" s="357"/>
      <c r="LT22" s="357"/>
      <c r="LU22" s="357"/>
      <c r="LV22" s="357"/>
      <c r="LW22" s="357"/>
      <c r="LX22" s="357"/>
      <c r="LY22" s="357"/>
      <c r="LZ22" s="357"/>
      <c r="MA22" s="357"/>
      <c r="MB22" s="357"/>
      <c r="MC22" s="357"/>
      <c r="MD22" s="357"/>
      <c r="ME22" s="357"/>
      <c r="MF22" s="357"/>
      <c r="MG22" s="357"/>
      <c r="MH22" s="357"/>
      <c r="MI22" s="357"/>
      <c r="MJ22" s="357"/>
      <c r="MK22" s="357"/>
      <c r="ML22" s="357"/>
      <c r="MM22" s="357"/>
      <c r="MN22" s="357"/>
      <c r="MO22" s="357"/>
      <c r="MP22" s="357"/>
      <c r="MQ22" s="357"/>
      <c r="MR22" s="357"/>
      <c r="MS22" s="357"/>
      <c r="MT22" s="357"/>
      <c r="MU22" s="357"/>
      <c r="MV22" s="357"/>
      <c r="MW22" s="357"/>
      <c r="MX22" s="357"/>
      <c r="MY22" s="357"/>
      <c r="MZ22" s="357"/>
      <c r="NA22" s="357"/>
      <c r="NB22" s="357"/>
      <c r="NC22" s="357"/>
      <c r="ND22" s="357"/>
      <c r="NE22" s="357"/>
      <c r="NF22" s="357"/>
      <c r="NG22" s="357"/>
      <c r="NH22" s="357"/>
      <c r="NI22" s="357"/>
      <c r="NJ22" s="357"/>
      <c r="NK22" s="357"/>
      <c r="NL22" s="357"/>
      <c r="NM22" s="357"/>
      <c r="NN22" s="357"/>
      <c r="NO22" s="357"/>
      <c r="NP22" s="357"/>
      <c r="NQ22" s="357"/>
      <c r="NR22" s="357"/>
      <c r="NS22" s="357"/>
      <c r="NT22" s="357"/>
      <c r="NU22" s="357"/>
      <c r="NV22" s="357"/>
      <c r="NW22" s="357"/>
      <c r="NX22" s="357"/>
      <c r="NY22" s="357"/>
      <c r="NZ22" s="357"/>
      <c r="OA22" s="357"/>
      <c r="OB22" s="357"/>
      <c r="OC22" s="357"/>
      <c r="OD22" s="357"/>
      <c r="OE22" s="357"/>
      <c r="OF22" s="357"/>
      <c r="OG22" s="357"/>
      <c r="OH22" s="357"/>
      <c r="OI22" s="357"/>
      <c r="OJ22" s="357"/>
      <c r="OK22" s="357"/>
      <c r="OL22" s="357"/>
      <c r="OM22" s="357"/>
      <c r="ON22" s="357"/>
      <c r="OO22" s="357"/>
      <c r="OP22" s="357"/>
      <c r="OQ22" s="357"/>
      <c r="OR22" s="357"/>
      <c r="OS22" s="357"/>
      <c r="OT22" s="357"/>
      <c r="OU22" s="357"/>
      <c r="OV22" s="357"/>
      <c r="OW22" s="357"/>
      <c r="OX22" s="357"/>
      <c r="OY22" s="357"/>
      <c r="OZ22" s="357"/>
      <c r="PA22" s="357"/>
      <c r="PB22" s="357"/>
      <c r="PC22" s="357"/>
      <c r="PD22" s="357"/>
      <c r="PE22" s="357"/>
      <c r="PF22" s="357"/>
      <c r="PG22" s="357"/>
      <c r="PH22" s="357"/>
      <c r="PI22" s="357"/>
      <c r="PJ22" s="357"/>
      <c r="PK22" s="357"/>
      <c r="PL22" s="357"/>
      <c r="PM22" s="357"/>
      <c r="PN22" s="357"/>
      <c r="PO22" s="357"/>
      <c r="PP22" s="357"/>
      <c r="PQ22" s="357"/>
      <c r="PR22" s="357"/>
      <c r="PS22" s="357"/>
      <c r="PT22" s="357"/>
      <c r="PU22" s="357"/>
      <c r="PV22" s="357"/>
      <c r="PW22" s="357"/>
      <c r="PX22" s="357"/>
      <c r="PY22" s="357"/>
      <c r="PZ22" s="357"/>
      <c r="QA22" s="357"/>
      <c r="QB22" s="357"/>
      <c r="QC22" s="357"/>
      <c r="QD22" s="357"/>
      <c r="QE22" s="357"/>
      <c r="QF22" s="357"/>
      <c r="QG22" s="357"/>
      <c r="QH22" s="357"/>
      <c r="QI22" s="357"/>
      <c r="QJ22" s="357"/>
      <c r="QK22" s="357"/>
      <c r="QL22" s="357"/>
      <c r="QM22" s="357"/>
      <c r="QN22" s="357"/>
      <c r="QO22" s="357"/>
      <c r="QP22" s="357"/>
      <c r="QQ22" s="357"/>
      <c r="QR22" s="357"/>
      <c r="QS22" s="357"/>
      <c r="QT22" s="357"/>
      <c r="QU22" s="357"/>
      <c r="QV22" s="357"/>
      <c r="QW22" s="357"/>
      <c r="QX22" s="357"/>
      <c r="QY22" s="357"/>
      <c r="QZ22" s="357"/>
      <c r="RA22" s="357"/>
      <c r="RB22" s="357"/>
      <c r="RC22" s="357"/>
      <c r="RD22" s="357"/>
      <c r="RE22" s="357"/>
      <c r="RF22" s="357"/>
      <c r="RG22" s="357"/>
      <c r="RH22" s="357"/>
      <c r="RI22" s="357"/>
      <c r="RJ22" s="357"/>
      <c r="RK22" s="357"/>
      <c r="RL22" s="357"/>
      <c r="RM22" s="357"/>
      <c r="RN22" s="357"/>
      <c r="RO22" s="357"/>
      <c r="RP22" s="357"/>
      <c r="RQ22" s="357"/>
      <c r="RR22" s="357"/>
      <c r="RS22" s="357"/>
      <c r="RT22" s="357"/>
      <c r="RU22" s="357"/>
      <c r="RV22" s="357"/>
      <c r="RW22" s="357"/>
      <c r="RX22" s="357"/>
      <c r="RY22" s="357"/>
      <c r="RZ22" s="357"/>
      <c r="SA22" s="357"/>
      <c r="SB22" s="357"/>
      <c r="SC22" s="357"/>
      <c r="SD22" s="357"/>
      <c r="SE22" s="357"/>
      <c r="SF22" s="357"/>
      <c r="SG22" s="357"/>
      <c r="SH22" s="357"/>
      <c r="SI22" s="357"/>
      <c r="SJ22" s="357"/>
      <c r="SK22" s="357"/>
      <c r="SL22" s="357"/>
      <c r="SM22" s="357"/>
      <c r="SN22" s="357"/>
      <c r="SO22" s="357"/>
      <c r="SP22" s="357"/>
      <c r="SQ22" s="357"/>
      <c r="SR22" s="357"/>
      <c r="SS22" s="357"/>
      <c r="ST22" s="357"/>
      <c r="SU22" s="357"/>
      <c r="SV22" s="357"/>
      <c r="SW22" s="357"/>
      <c r="SX22" s="357"/>
      <c r="SY22" s="357"/>
      <c r="SZ22" s="357"/>
      <c r="TA22" s="357"/>
      <c r="TB22" s="357"/>
      <c r="TC22" s="357"/>
      <c r="TD22" s="357"/>
      <c r="TE22" s="357"/>
      <c r="TF22" s="357"/>
      <c r="TG22" s="357"/>
      <c r="TH22" s="357"/>
      <c r="TI22" s="357"/>
      <c r="TJ22" s="357"/>
      <c r="TK22" s="357"/>
      <c r="TL22" s="357"/>
      <c r="TM22" s="357"/>
      <c r="TN22" s="357"/>
      <c r="TO22" s="357"/>
      <c r="TP22" s="357"/>
      <c r="TQ22" s="357"/>
      <c r="TR22" s="357"/>
      <c r="TS22" s="357"/>
      <c r="TT22" s="357"/>
      <c r="TU22" s="357"/>
      <c r="TV22" s="357"/>
      <c r="TW22" s="357"/>
      <c r="TX22" s="357"/>
      <c r="TY22" s="357"/>
      <c r="TZ22" s="357"/>
      <c r="UA22" s="357"/>
      <c r="UB22" s="357"/>
      <c r="UC22" s="357"/>
      <c r="UD22" s="357"/>
      <c r="UE22" s="357"/>
      <c r="UF22" s="357"/>
      <c r="UG22" s="357"/>
      <c r="UH22" s="357"/>
      <c r="UI22" s="357"/>
      <c r="UJ22" s="357"/>
      <c r="UK22" s="357"/>
      <c r="UL22" s="357"/>
      <c r="UM22" s="357"/>
      <c r="UN22" s="357"/>
      <c r="UO22" s="357"/>
      <c r="UP22" s="357"/>
      <c r="UQ22" s="357"/>
      <c r="UR22" s="357"/>
      <c r="US22" s="357"/>
      <c r="UT22" s="357"/>
      <c r="UU22" s="357"/>
      <c r="UV22" s="357"/>
      <c r="UW22" s="357"/>
      <c r="UX22" s="357"/>
      <c r="UY22" s="357"/>
      <c r="UZ22" s="357"/>
      <c r="VA22" s="357"/>
      <c r="VB22" s="357"/>
      <c r="VC22" s="357"/>
      <c r="VD22" s="357"/>
      <c r="VE22" s="357"/>
      <c r="VF22" s="357"/>
      <c r="VG22" s="357"/>
      <c r="VH22" s="357"/>
      <c r="VI22" s="357"/>
      <c r="VJ22" s="357"/>
      <c r="VK22" s="357"/>
      <c r="VL22" s="357"/>
      <c r="VM22" s="357"/>
      <c r="VN22" s="357"/>
    </row>
    <row r="23" spans="1:586" s="307" customFormat="1" ht="15.6" customHeight="1">
      <c r="A23" s="325"/>
      <c r="B23" s="1114" t="s">
        <v>1101</v>
      </c>
      <c r="C23" s="1114"/>
      <c r="D23" s="1114"/>
      <c r="E23" s="1114"/>
      <c r="F23" s="1114"/>
      <c r="G23" s="1114"/>
      <c r="H23" s="1114"/>
      <c r="I23" s="1114"/>
      <c r="J23" s="1114"/>
      <c r="K23" s="1114"/>
      <c r="L23" s="1114"/>
      <c r="M23" s="1115"/>
      <c r="N23" s="1123"/>
      <c r="O23" s="1124"/>
      <c r="P23" s="1116" t="s">
        <v>338</v>
      </c>
      <c r="Q23" s="1117"/>
      <c r="R23" s="1117"/>
      <c r="S23" s="1117"/>
      <c r="T23" s="1117"/>
      <c r="U23" s="1117"/>
      <c r="V23" s="1117"/>
      <c r="W23" s="1117"/>
      <c r="X23" s="1117"/>
      <c r="Y23" s="1117"/>
      <c r="Z23" s="1118"/>
      <c r="AA23" s="1126"/>
      <c r="AB23" s="1126"/>
      <c r="AC23" s="1119" t="s">
        <v>308</v>
      </c>
      <c r="AD23" s="1120"/>
      <c r="AE23" s="1116" t="s">
        <v>339</v>
      </c>
      <c r="AF23" s="1117"/>
      <c r="AG23" s="1117"/>
      <c r="AH23" s="1117"/>
      <c r="AI23" s="1117"/>
      <c r="AJ23" s="1118"/>
      <c r="AK23" s="1128"/>
      <c r="AL23" s="1128"/>
      <c r="AM23" s="1119" t="s">
        <v>308</v>
      </c>
      <c r="AN23" s="1120"/>
      <c r="AO23" s="354"/>
      <c r="AP23" s="438" t="s">
        <v>340</v>
      </c>
      <c r="AQ23" s="438" t="s">
        <v>341</v>
      </c>
      <c r="AR23" s="438"/>
      <c r="AS23" s="438"/>
      <c r="AT23" s="438"/>
      <c r="AU23" s="438"/>
      <c r="AV23" s="438"/>
      <c r="AZ23" s="307" t="s">
        <v>342</v>
      </c>
      <c r="BG23" s="307" t="s">
        <v>343</v>
      </c>
      <c r="BH23" s="307" t="s">
        <v>344</v>
      </c>
      <c r="CN23" s="357"/>
      <c r="CO23" s="357"/>
      <c r="CP23" s="357"/>
      <c r="CQ23" s="357"/>
      <c r="CR23" s="357"/>
      <c r="CS23" s="357"/>
      <c r="CT23" s="357"/>
      <c r="CU23" s="357"/>
      <c r="CV23" s="357"/>
      <c r="CW23" s="357"/>
      <c r="CX23" s="357"/>
      <c r="CY23" s="357"/>
      <c r="CZ23" s="357"/>
      <c r="DA23" s="357"/>
      <c r="DB23" s="357"/>
      <c r="DC23" s="357"/>
      <c r="DD23" s="357"/>
      <c r="DE23" s="357"/>
      <c r="DF23" s="357"/>
      <c r="DG23" s="357"/>
      <c r="DH23" s="357"/>
      <c r="DI23" s="357"/>
      <c r="DJ23" s="357"/>
      <c r="DK23" s="357"/>
      <c r="DL23" s="357"/>
      <c r="DM23" s="357"/>
      <c r="DN23" s="357"/>
      <c r="DO23" s="357"/>
      <c r="DP23" s="357"/>
      <c r="DQ23" s="357"/>
      <c r="DR23" s="357"/>
      <c r="DS23" s="357"/>
      <c r="DT23" s="357"/>
      <c r="DU23" s="357"/>
      <c r="DV23" s="357"/>
      <c r="DW23" s="357"/>
      <c r="DX23" s="357"/>
      <c r="DY23" s="357"/>
      <c r="DZ23" s="357"/>
      <c r="EA23" s="357"/>
      <c r="EB23" s="357"/>
      <c r="EC23" s="357"/>
      <c r="ED23" s="357"/>
      <c r="EE23" s="357"/>
      <c r="EF23" s="357"/>
      <c r="EG23" s="357"/>
      <c r="EH23" s="357"/>
      <c r="EI23" s="357"/>
      <c r="EJ23" s="357"/>
      <c r="EK23" s="357"/>
      <c r="EL23" s="357"/>
      <c r="EM23" s="357"/>
      <c r="EN23" s="357"/>
      <c r="EO23" s="357"/>
      <c r="EP23" s="357"/>
      <c r="EQ23" s="357"/>
      <c r="ER23" s="357"/>
      <c r="ES23" s="357"/>
      <c r="ET23" s="357"/>
      <c r="EU23" s="357"/>
      <c r="EV23" s="357"/>
      <c r="EW23" s="357"/>
      <c r="EX23" s="357"/>
      <c r="EY23" s="357"/>
      <c r="EZ23" s="357"/>
      <c r="FA23" s="357"/>
      <c r="FB23" s="357"/>
      <c r="FC23" s="357"/>
      <c r="FD23" s="357"/>
      <c r="FE23" s="357"/>
      <c r="FF23" s="357"/>
      <c r="FG23" s="357"/>
      <c r="FH23" s="357"/>
      <c r="FI23" s="357"/>
      <c r="FJ23" s="357"/>
      <c r="FK23" s="357"/>
      <c r="FL23" s="357"/>
      <c r="FM23" s="357"/>
      <c r="FN23" s="357"/>
      <c r="FO23" s="357"/>
      <c r="FP23" s="357"/>
      <c r="FQ23" s="357"/>
      <c r="FR23" s="357"/>
      <c r="FS23" s="357"/>
      <c r="FT23" s="357"/>
      <c r="FU23" s="357"/>
      <c r="FV23" s="357"/>
      <c r="FW23" s="357"/>
      <c r="FX23" s="357"/>
      <c r="FY23" s="357"/>
      <c r="FZ23" s="357"/>
      <c r="GA23" s="357"/>
      <c r="GB23" s="357"/>
      <c r="GC23" s="357"/>
      <c r="GD23" s="357"/>
      <c r="GE23" s="357"/>
      <c r="GF23" s="357"/>
      <c r="GG23" s="357"/>
      <c r="GH23" s="357"/>
      <c r="GI23" s="357"/>
      <c r="GJ23" s="357"/>
      <c r="GK23" s="357"/>
      <c r="GL23" s="357"/>
      <c r="GM23" s="357"/>
      <c r="GN23" s="357"/>
      <c r="GO23" s="357"/>
      <c r="GP23" s="357"/>
      <c r="GQ23" s="357"/>
      <c r="GR23" s="357"/>
      <c r="GS23" s="357"/>
      <c r="GT23" s="357"/>
      <c r="GU23" s="357"/>
      <c r="GV23" s="357"/>
      <c r="GW23" s="357"/>
      <c r="GX23" s="357"/>
      <c r="GY23" s="357"/>
      <c r="GZ23" s="357"/>
      <c r="HA23" s="357"/>
      <c r="HB23" s="357"/>
      <c r="HC23" s="357"/>
      <c r="HD23" s="357"/>
      <c r="HE23" s="357"/>
      <c r="HF23" s="357"/>
      <c r="HG23" s="357"/>
      <c r="HH23" s="357"/>
      <c r="HI23" s="357"/>
      <c r="HJ23" s="357"/>
      <c r="HK23" s="357"/>
      <c r="HL23" s="357"/>
      <c r="HM23" s="357"/>
      <c r="HN23" s="357"/>
      <c r="HO23" s="357"/>
      <c r="HP23" s="357"/>
      <c r="HQ23" s="357"/>
      <c r="HR23" s="357"/>
      <c r="HS23" s="357"/>
      <c r="HT23" s="357"/>
      <c r="HU23" s="357"/>
      <c r="HV23" s="357"/>
      <c r="HW23" s="357"/>
      <c r="HX23" s="357"/>
      <c r="HY23" s="357"/>
      <c r="HZ23" s="357"/>
      <c r="IA23" s="357"/>
      <c r="IB23" s="357"/>
      <c r="IC23" s="357"/>
      <c r="ID23" s="357"/>
      <c r="IE23" s="357"/>
      <c r="IF23" s="357"/>
      <c r="IG23" s="357"/>
      <c r="IH23" s="357"/>
      <c r="II23" s="357"/>
      <c r="IJ23" s="357"/>
      <c r="IK23" s="357"/>
      <c r="IL23" s="357"/>
      <c r="IM23" s="357"/>
      <c r="IN23" s="357"/>
      <c r="IO23" s="357"/>
      <c r="IP23" s="357"/>
      <c r="IQ23" s="357"/>
      <c r="IR23" s="357"/>
      <c r="IS23" s="357"/>
      <c r="IT23" s="357"/>
      <c r="IU23" s="357"/>
      <c r="IV23" s="357"/>
      <c r="IW23" s="357"/>
      <c r="IX23" s="357"/>
      <c r="IY23" s="357"/>
      <c r="IZ23" s="357"/>
      <c r="JA23" s="357"/>
      <c r="JB23" s="357"/>
      <c r="JC23" s="357"/>
      <c r="JD23" s="357"/>
      <c r="JE23" s="357"/>
      <c r="JF23" s="357"/>
      <c r="JG23" s="357"/>
      <c r="JH23" s="357"/>
      <c r="JI23" s="357"/>
      <c r="JJ23" s="357"/>
      <c r="JK23" s="357"/>
      <c r="JL23" s="357"/>
      <c r="JM23" s="357"/>
      <c r="JN23" s="357"/>
      <c r="JO23" s="357"/>
      <c r="JP23" s="357"/>
      <c r="JQ23" s="357"/>
      <c r="JR23" s="357"/>
      <c r="JS23" s="357"/>
      <c r="JT23" s="357"/>
      <c r="JU23" s="357"/>
      <c r="JV23" s="357"/>
      <c r="JW23" s="357"/>
      <c r="JX23" s="357"/>
      <c r="JY23" s="357"/>
      <c r="JZ23" s="357"/>
      <c r="KA23" s="357"/>
      <c r="KB23" s="357"/>
      <c r="KC23" s="357"/>
      <c r="KD23" s="357"/>
      <c r="KE23" s="357"/>
      <c r="KF23" s="357"/>
      <c r="KG23" s="357"/>
      <c r="KH23" s="357"/>
      <c r="KI23" s="357"/>
      <c r="KJ23" s="357"/>
      <c r="KK23" s="357"/>
      <c r="KL23" s="357"/>
      <c r="KM23" s="357"/>
      <c r="KN23" s="357"/>
      <c r="KO23" s="357"/>
      <c r="KP23" s="357"/>
      <c r="KQ23" s="357"/>
      <c r="KR23" s="357"/>
      <c r="KS23" s="357"/>
      <c r="KT23" s="357"/>
      <c r="KU23" s="357"/>
      <c r="KV23" s="357"/>
      <c r="KW23" s="357"/>
      <c r="KX23" s="357"/>
      <c r="KY23" s="357"/>
      <c r="KZ23" s="357"/>
      <c r="LA23" s="357"/>
      <c r="LB23" s="357"/>
      <c r="LC23" s="357"/>
      <c r="LD23" s="357"/>
      <c r="LE23" s="357"/>
      <c r="LF23" s="357"/>
      <c r="LG23" s="357"/>
      <c r="LH23" s="357"/>
      <c r="LI23" s="357"/>
      <c r="LJ23" s="357"/>
      <c r="LK23" s="357"/>
      <c r="LL23" s="357"/>
      <c r="LM23" s="357"/>
      <c r="LN23" s="357"/>
      <c r="LO23" s="357"/>
      <c r="LP23" s="357"/>
      <c r="LQ23" s="357"/>
      <c r="LR23" s="357"/>
      <c r="LS23" s="357"/>
      <c r="LT23" s="357"/>
      <c r="LU23" s="357"/>
      <c r="LV23" s="357"/>
      <c r="LW23" s="357"/>
      <c r="LX23" s="357"/>
      <c r="LY23" s="357"/>
      <c r="LZ23" s="357"/>
      <c r="MA23" s="357"/>
      <c r="MB23" s="357"/>
      <c r="MC23" s="357"/>
      <c r="MD23" s="357"/>
      <c r="ME23" s="357"/>
      <c r="MF23" s="357"/>
      <c r="MG23" s="357"/>
      <c r="MH23" s="357"/>
      <c r="MI23" s="357"/>
      <c r="MJ23" s="357"/>
      <c r="MK23" s="357"/>
      <c r="ML23" s="357"/>
      <c r="MM23" s="357"/>
      <c r="MN23" s="357"/>
      <c r="MO23" s="357"/>
      <c r="MP23" s="357"/>
      <c r="MQ23" s="357"/>
      <c r="MR23" s="357"/>
      <c r="MS23" s="357"/>
      <c r="MT23" s="357"/>
      <c r="MU23" s="357"/>
      <c r="MV23" s="357"/>
      <c r="MW23" s="357"/>
      <c r="MX23" s="357"/>
      <c r="MY23" s="357"/>
      <c r="MZ23" s="357"/>
      <c r="NA23" s="357"/>
      <c r="NB23" s="357"/>
      <c r="NC23" s="357"/>
      <c r="ND23" s="357"/>
      <c r="NE23" s="357"/>
      <c r="NF23" s="357"/>
      <c r="NG23" s="357"/>
      <c r="NH23" s="357"/>
      <c r="NI23" s="357"/>
      <c r="NJ23" s="357"/>
      <c r="NK23" s="357"/>
      <c r="NL23" s="357"/>
      <c r="NM23" s="357"/>
      <c r="NN23" s="357"/>
      <c r="NO23" s="357"/>
      <c r="NP23" s="357"/>
      <c r="NQ23" s="357"/>
      <c r="NR23" s="357"/>
      <c r="NS23" s="357"/>
      <c r="NT23" s="357"/>
      <c r="NU23" s="357"/>
      <c r="NV23" s="357"/>
      <c r="NW23" s="357"/>
      <c r="NX23" s="357"/>
      <c r="NY23" s="357"/>
      <c r="NZ23" s="357"/>
      <c r="OA23" s="357"/>
      <c r="OB23" s="357"/>
      <c r="OC23" s="357"/>
      <c r="OD23" s="357"/>
      <c r="OE23" s="357"/>
      <c r="OF23" s="357"/>
      <c r="OG23" s="357"/>
      <c r="OH23" s="357"/>
      <c r="OI23" s="357"/>
      <c r="OJ23" s="357"/>
      <c r="OK23" s="357"/>
      <c r="OL23" s="357"/>
      <c r="OM23" s="357"/>
      <c r="ON23" s="357"/>
      <c r="OO23" s="357"/>
      <c r="OP23" s="357"/>
      <c r="OQ23" s="357"/>
      <c r="OR23" s="357"/>
      <c r="OS23" s="357"/>
      <c r="OT23" s="357"/>
      <c r="OU23" s="357"/>
      <c r="OV23" s="357"/>
      <c r="OW23" s="357"/>
      <c r="OX23" s="357"/>
      <c r="OY23" s="357"/>
      <c r="OZ23" s="357"/>
      <c r="PA23" s="357"/>
      <c r="PB23" s="357"/>
      <c r="PC23" s="357"/>
      <c r="PD23" s="357"/>
      <c r="PE23" s="357"/>
      <c r="PF23" s="357"/>
      <c r="PG23" s="357"/>
      <c r="PH23" s="357"/>
      <c r="PI23" s="357"/>
      <c r="PJ23" s="357"/>
      <c r="PK23" s="357"/>
      <c r="PL23" s="357"/>
      <c r="PM23" s="357"/>
      <c r="PN23" s="357"/>
      <c r="PO23" s="357"/>
      <c r="PP23" s="357"/>
      <c r="PQ23" s="357"/>
      <c r="PR23" s="357"/>
      <c r="PS23" s="357"/>
      <c r="PT23" s="357"/>
      <c r="PU23" s="357"/>
      <c r="PV23" s="357"/>
      <c r="PW23" s="357"/>
      <c r="PX23" s="357"/>
      <c r="PY23" s="357"/>
      <c r="PZ23" s="357"/>
      <c r="QA23" s="357"/>
      <c r="QB23" s="357"/>
      <c r="QC23" s="357"/>
      <c r="QD23" s="357"/>
      <c r="QE23" s="357"/>
      <c r="QF23" s="357"/>
      <c r="QG23" s="357"/>
      <c r="QH23" s="357"/>
      <c r="QI23" s="357"/>
      <c r="QJ23" s="357"/>
      <c r="QK23" s="357"/>
      <c r="QL23" s="357"/>
      <c r="QM23" s="357"/>
      <c r="QN23" s="357"/>
      <c r="QO23" s="357"/>
      <c r="QP23" s="357"/>
      <c r="QQ23" s="357"/>
      <c r="QR23" s="357"/>
      <c r="QS23" s="357"/>
      <c r="QT23" s="357"/>
      <c r="QU23" s="357"/>
      <c r="QV23" s="357"/>
      <c r="QW23" s="357"/>
      <c r="QX23" s="357"/>
      <c r="QY23" s="357"/>
      <c r="QZ23" s="357"/>
      <c r="RA23" s="357"/>
      <c r="RB23" s="357"/>
      <c r="RC23" s="357"/>
      <c r="RD23" s="357"/>
      <c r="RE23" s="357"/>
      <c r="RF23" s="357"/>
      <c r="RG23" s="357"/>
      <c r="RH23" s="357"/>
      <c r="RI23" s="357"/>
      <c r="RJ23" s="357"/>
      <c r="RK23" s="357"/>
      <c r="RL23" s="357"/>
      <c r="RM23" s="357"/>
      <c r="RN23" s="357"/>
      <c r="RO23" s="357"/>
      <c r="RP23" s="357"/>
      <c r="RQ23" s="357"/>
      <c r="RR23" s="357"/>
      <c r="RS23" s="357"/>
      <c r="RT23" s="357"/>
      <c r="RU23" s="357"/>
      <c r="RV23" s="357"/>
      <c r="RW23" s="357"/>
      <c r="RX23" s="357"/>
      <c r="RY23" s="357"/>
      <c r="RZ23" s="357"/>
      <c r="SA23" s="357"/>
      <c r="SB23" s="357"/>
      <c r="SC23" s="357"/>
      <c r="SD23" s="357"/>
      <c r="SE23" s="357"/>
      <c r="SF23" s="357"/>
      <c r="SG23" s="357"/>
      <c r="SH23" s="357"/>
      <c r="SI23" s="357"/>
      <c r="SJ23" s="357"/>
      <c r="SK23" s="357"/>
      <c r="SL23" s="357"/>
      <c r="SM23" s="357"/>
      <c r="SN23" s="357"/>
      <c r="SO23" s="357"/>
      <c r="SP23" s="357"/>
      <c r="SQ23" s="357"/>
      <c r="SR23" s="357"/>
      <c r="SS23" s="357"/>
      <c r="ST23" s="357"/>
      <c r="SU23" s="357"/>
      <c r="SV23" s="357"/>
      <c r="SW23" s="357"/>
      <c r="SX23" s="357"/>
      <c r="SY23" s="357"/>
      <c r="SZ23" s="357"/>
      <c r="TA23" s="357"/>
      <c r="TB23" s="357"/>
      <c r="TC23" s="357"/>
      <c r="TD23" s="357"/>
      <c r="TE23" s="357"/>
      <c r="TF23" s="357"/>
      <c r="TG23" s="357"/>
      <c r="TH23" s="357"/>
      <c r="TI23" s="357"/>
      <c r="TJ23" s="357"/>
      <c r="TK23" s="357"/>
      <c r="TL23" s="357"/>
      <c r="TM23" s="357"/>
      <c r="TN23" s="357"/>
      <c r="TO23" s="357"/>
      <c r="TP23" s="357"/>
      <c r="TQ23" s="357"/>
      <c r="TR23" s="357"/>
      <c r="TS23" s="357"/>
      <c r="TT23" s="357"/>
      <c r="TU23" s="357"/>
      <c r="TV23" s="357"/>
      <c r="TW23" s="357"/>
      <c r="TX23" s="357"/>
      <c r="TY23" s="357"/>
      <c r="TZ23" s="357"/>
      <c r="UA23" s="357"/>
      <c r="UB23" s="357"/>
      <c r="UC23" s="357"/>
      <c r="UD23" s="357"/>
      <c r="UE23" s="357"/>
      <c r="UF23" s="357"/>
      <c r="UG23" s="357"/>
      <c r="UH23" s="357"/>
      <c r="UI23" s="357"/>
      <c r="UJ23" s="357"/>
      <c r="UK23" s="357"/>
      <c r="UL23" s="357"/>
      <c r="UM23" s="357"/>
      <c r="UN23" s="357"/>
      <c r="UO23" s="357"/>
      <c r="UP23" s="357"/>
      <c r="UQ23" s="357"/>
      <c r="UR23" s="357"/>
      <c r="US23" s="357"/>
      <c r="UT23" s="357"/>
      <c r="UU23" s="357"/>
      <c r="UV23" s="357"/>
      <c r="UW23" s="357"/>
      <c r="UX23" s="357"/>
      <c r="UY23" s="357"/>
      <c r="UZ23" s="357"/>
      <c r="VA23" s="357"/>
      <c r="VB23" s="357"/>
      <c r="VC23" s="357"/>
      <c r="VD23" s="357"/>
      <c r="VE23" s="357"/>
      <c r="VF23" s="357"/>
      <c r="VG23" s="357"/>
      <c r="VH23" s="357"/>
      <c r="VI23" s="357"/>
      <c r="VJ23" s="357"/>
      <c r="VK23" s="357"/>
      <c r="VL23" s="357"/>
      <c r="VM23" s="357"/>
      <c r="VN23" s="357"/>
    </row>
    <row r="24" spans="1:586" s="307" customFormat="1" ht="15.6" customHeight="1">
      <c r="A24" s="324"/>
      <c r="B24" s="1109" t="s">
        <v>109</v>
      </c>
      <c r="C24" s="1109"/>
      <c r="D24" s="1109"/>
      <c r="E24" s="1109"/>
      <c r="F24" s="1109"/>
      <c r="G24" s="1109"/>
      <c r="H24" s="1109"/>
      <c r="I24" s="1109"/>
      <c r="J24" s="1109"/>
      <c r="K24" s="1109"/>
      <c r="L24" s="1109"/>
      <c r="M24" s="1110"/>
      <c r="N24" s="1121"/>
      <c r="O24" s="1122"/>
      <c r="P24" s="1108" t="s">
        <v>345</v>
      </c>
      <c r="Q24" s="1109"/>
      <c r="R24" s="1109"/>
      <c r="S24" s="1109"/>
      <c r="T24" s="1109"/>
      <c r="U24" s="1109"/>
      <c r="V24" s="1109"/>
      <c r="W24" s="1109"/>
      <c r="X24" s="1109"/>
      <c r="Y24" s="1109"/>
      <c r="Z24" s="1110"/>
      <c r="AA24" s="1274"/>
      <c r="AB24" s="1275"/>
      <c r="AC24" s="1275"/>
      <c r="AD24" s="1275"/>
      <c r="AE24" s="1275"/>
      <c r="AF24" s="1275"/>
      <c r="AG24" s="1275"/>
      <c r="AH24" s="1275"/>
      <c r="AI24" s="1275"/>
      <c r="AJ24" s="1275"/>
      <c r="AK24" s="1275"/>
      <c r="AL24" s="1275"/>
      <c r="AM24" s="1275"/>
      <c r="AN24" s="1276"/>
      <c r="AO24" s="354"/>
      <c r="AP24" s="438" t="s">
        <v>346</v>
      </c>
      <c r="AQ24" s="438" t="s">
        <v>347</v>
      </c>
      <c r="AR24" s="438"/>
      <c r="AS24" s="438"/>
      <c r="AT24" s="438"/>
      <c r="AU24" s="438"/>
      <c r="AV24" s="438"/>
      <c r="AZ24" s="307" t="s">
        <v>348</v>
      </c>
      <c r="BG24" s="307" t="s">
        <v>349</v>
      </c>
      <c r="BH24" s="307" t="s">
        <v>350</v>
      </c>
      <c r="CN24" s="357"/>
      <c r="CO24" s="357"/>
      <c r="CP24" s="357"/>
      <c r="CQ24" s="357"/>
      <c r="CR24" s="357"/>
      <c r="CS24" s="357"/>
      <c r="CT24" s="357"/>
      <c r="CU24" s="357"/>
      <c r="CV24" s="357"/>
      <c r="CW24" s="357"/>
      <c r="CX24" s="357"/>
      <c r="CY24" s="357"/>
      <c r="CZ24" s="357"/>
      <c r="DA24" s="357"/>
      <c r="DB24" s="357"/>
      <c r="DC24" s="357"/>
      <c r="DD24" s="357"/>
      <c r="DE24" s="357"/>
      <c r="DF24" s="357"/>
      <c r="DG24" s="357"/>
      <c r="DH24" s="357"/>
      <c r="DI24" s="357"/>
      <c r="DJ24" s="357"/>
      <c r="DK24" s="357"/>
      <c r="DL24" s="357"/>
      <c r="DM24" s="357"/>
      <c r="DN24" s="357"/>
      <c r="DO24" s="357"/>
      <c r="DP24" s="357"/>
      <c r="DQ24" s="357"/>
      <c r="DR24" s="357"/>
      <c r="DS24" s="357"/>
      <c r="DT24" s="357"/>
      <c r="DU24" s="357"/>
      <c r="DV24" s="357"/>
      <c r="DW24" s="357"/>
      <c r="DX24" s="357"/>
      <c r="DY24" s="357"/>
      <c r="DZ24" s="357"/>
      <c r="EA24" s="357"/>
      <c r="EB24" s="357"/>
      <c r="EC24" s="357"/>
      <c r="ED24" s="357"/>
      <c r="EE24" s="357"/>
      <c r="EF24" s="357"/>
      <c r="EG24" s="357"/>
      <c r="EH24" s="357"/>
      <c r="EI24" s="357"/>
      <c r="EJ24" s="357"/>
      <c r="EK24" s="357"/>
      <c r="EL24" s="357"/>
      <c r="EM24" s="357"/>
      <c r="EN24" s="357"/>
      <c r="EO24" s="357"/>
      <c r="EP24" s="357"/>
      <c r="EQ24" s="357"/>
      <c r="ER24" s="357"/>
      <c r="ES24" s="357"/>
      <c r="ET24" s="357"/>
      <c r="EU24" s="357"/>
      <c r="EV24" s="357"/>
      <c r="EW24" s="357"/>
      <c r="EX24" s="357"/>
      <c r="EY24" s="357"/>
      <c r="EZ24" s="357"/>
      <c r="FA24" s="357"/>
      <c r="FB24" s="357"/>
      <c r="FC24" s="357"/>
      <c r="FD24" s="357"/>
      <c r="FE24" s="357"/>
      <c r="FF24" s="357"/>
      <c r="FG24" s="357"/>
      <c r="FH24" s="357"/>
      <c r="FI24" s="357"/>
      <c r="FJ24" s="357"/>
      <c r="FK24" s="357"/>
      <c r="FL24" s="357"/>
      <c r="FM24" s="357"/>
      <c r="FN24" s="357"/>
      <c r="FO24" s="357"/>
      <c r="FP24" s="357"/>
      <c r="FQ24" s="357"/>
      <c r="FR24" s="357"/>
      <c r="FS24" s="357"/>
      <c r="FT24" s="357"/>
      <c r="FU24" s="357"/>
      <c r="FV24" s="357"/>
      <c r="FW24" s="357"/>
      <c r="FX24" s="357"/>
      <c r="FY24" s="357"/>
      <c r="FZ24" s="357"/>
      <c r="GA24" s="357"/>
      <c r="GB24" s="357"/>
      <c r="GC24" s="357"/>
      <c r="GD24" s="357"/>
      <c r="GE24" s="357"/>
      <c r="GF24" s="357"/>
      <c r="GG24" s="357"/>
      <c r="GH24" s="357"/>
      <c r="GI24" s="357"/>
      <c r="GJ24" s="357"/>
      <c r="GK24" s="357"/>
      <c r="GL24" s="357"/>
      <c r="GM24" s="357"/>
      <c r="GN24" s="357"/>
      <c r="GO24" s="357"/>
      <c r="GP24" s="357"/>
      <c r="GQ24" s="357"/>
      <c r="GR24" s="357"/>
      <c r="GS24" s="357"/>
      <c r="GT24" s="357"/>
      <c r="GU24" s="357"/>
      <c r="GV24" s="357"/>
      <c r="GW24" s="357"/>
      <c r="GX24" s="357"/>
      <c r="GY24" s="357"/>
      <c r="GZ24" s="357"/>
      <c r="HA24" s="357"/>
      <c r="HB24" s="357"/>
      <c r="HC24" s="357"/>
      <c r="HD24" s="357"/>
      <c r="HE24" s="357"/>
      <c r="HF24" s="357"/>
      <c r="HG24" s="357"/>
      <c r="HH24" s="357"/>
      <c r="HI24" s="357"/>
      <c r="HJ24" s="357"/>
      <c r="HK24" s="357"/>
      <c r="HL24" s="357"/>
      <c r="HM24" s="357"/>
      <c r="HN24" s="357"/>
      <c r="HO24" s="357"/>
      <c r="HP24" s="357"/>
      <c r="HQ24" s="357"/>
      <c r="HR24" s="357"/>
      <c r="HS24" s="357"/>
      <c r="HT24" s="357"/>
      <c r="HU24" s="357"/>
      <c r="HV24" s="357"/>
      <c r="HW24" s="357"/>
      <c r="HX24" s="357"/>
      <c r="HY24" s="357"/>
      <c r="HZ24" s="357"/>
      <c r="IA24" s="357"/>
      <c r="IB24" s="357"/>
      <c r="IC24" s="357"/>
      <c r="ID24" s="357"/>
      <c r="IE24" s="357"/>
      <c r="IF24" s="357"/>
      <c r="IG24" s="357"/>
      <c r="IH24" s="357"/>
      <c r="II24" s="357"/>
      <c r="IJ24" s="357"/>
      <c r="IK24" s="357"/>
      <c r="IL24" s="357"/>
      <c r="IM24" s="357"/>
      <c r="IN24" s="357"/>
      <c r="IO24" s="357"/>
      <c r="IP24" s="357"/>
      <c r="IQ24" s="357"/>
      <c r="IR24" s="357"/>
      <c r="IS24" s="357"/>
      <c r="IT24" s="357"/>
      <c r="IU24" s="357"/>
      <c r="IV24" s="357"/>
      <c r="IW24" s="357"/>
      <c r="IX24" s="357"/>
      <c r="IY24" s="357"/>
      <c r="IZ24" s="357"/>
      <c r="JA24" s="357"/>
      <c r="JB24" s="357"/>
      <c r="JC24" s="357"/>
      <c r="JD24" s="357"/>
      <c r="JE24" s="357"/>
      <c r="JF24" s="357"/>
      <c r="JG24" s="357"/>
      <c r="JH24" s="357"/>
      <c r="JI24" s="357"/>
      <c r="JJ24" s="357"/>
      <c r="JK24" s="357"/>
      <c r="JL24" s="357"/>
      <c r="JM24" s="357"/>
      <c r="JN24" s="357"/>
      <c r="JO24" s="357"/>
      <c r="JP24" s="357"/>
      <c r="JQ24" s="357"/>
      <c r="JR24" s="357"/>
      <c r="JS24" s="357"/>
      <c r="JT24" s="357"/>
      <c r="JU24" s="357"/>
      <c r="JV24" s="357"/>
      <c r="JW24" s="357"/>
      <c r="JX24" s="357"/>
      <c r="JY24" s="357"/>
      <c r="JZ24" s="357"/>
      <c r="KA24" s="357"/>
      <c r="KB24" s="357"/>
      <c r="KC24" s="357"/>
      <c r="KD24" s="357"/>
      <c r="KE24" s="357"/>
      <c r="KF24" s="357"/>
      <c r="KG24" s="357"/>
      <c r="KH24" s="357"/>
      <c r="KI24" s="357"/>
      <c r="KJ24" s="357"/>
      <c r="KK24" s="357"/>
      <c r="KL24" s="357"/>
      <c r="KM24" s="357"/>
      <c r="KN24" s="357"/>
      <c r="KO24" s="357"/>
      <c r="KP24" s="357"/>
      <c r="KQ24" s="357"/>
      <c r="KR24" s="357"/>
      <c r="KS24" s="357"/>
      <c r="KT24" s="357"/>
      <c r="KU24" s="357"/>
      <c r="KV24" s="357"/>
      <c r="KW24" s="357"/>
      <c r="KX24" s="357"/>
      <c r="KY24" s="357"/>
      <c r="KZ24" s="357"/>
      <c r="LA24" s="357"/>
      <c r="LB24" s="357"/>
      <c r="LC24" s="357"/>
      <c r="LD24" s="357"/>
      <c r="LE24" s="357"/>
      <c r="LF24" s="357"/>
      <c r="LG24" s="357"/>
      <c r="LH24" s="357"/>
      <c r="LI24" s="357"/>
      <c r="LJ24" s="357"/>
      <c r="LK24" s="357"/>
      <c r="LL24" s="357"/>
      <c r="LM24" s="357"/>
      <c r="LN24" s="357"/>
      <c r="LO24" s="357"/>
      <c r="LP24" s="357"/>
      <c r="LQ24" s="357"/>
      <c r="LR24" s="357"/>
      <c r="LS24" s="357"/>
      <c r="LT24" s="357"/>
      <c r="LU24" s="357"/>
      <c r="LV24" s="357"/>
      <c r="LW24" s="357"/>
      <c r="LX24" s="357"/>
      <c r="LY24" s="357"/>
      <c r="LZ24" s="357"/>
      <c r="MA24" s="357"/>
      <c r="MB24" s="357"/>
      <c r="MC24" s="357"/>
      <c r="MD24" s="357"/>
      <c r="ME24" s="357"/>
      <c r="MF24" s="357"/>
      <c r="MG24" s="357"/>
      <c r="MH24" s="357"/>
      <c r="MI24" s="357"/>
      <c r="MJ24" s="357"/>
      <c r="MK24" s="357"/>
      <c r="ML24" s="357"/>
      <c r="MM24" s="357"/>
      <c r="MN24" s="357"/>
      <c r="MO24" s="357"/>
      <c r="MP24" s="357"/>
      <c r="MQ24" s="357"/>
      <c r="MR24" s="357"/>
      <c r="MS24" s="357"/>
      <c r="MT24" s="357"/>
      <c r="MU24" s="357"/>
      <c r="MV24" s="357"/>
      <c r="MW24" s="357"/>
      <c r="MX24" s="357"/>
      <c r="MY24" s="357"/>
      <c r="MZ24" s="357"/>
      <c r="NA24" s="357"/>
      <c r="NB24" s="357"/>
      <c r="NC24" s="357"/>
      <c r="ND24" s="357"/>
      <c r="NE24" s="357"/>
      <c r="NF24" s="357"/>
      <c r="NG24" s="357"/>
      <c r="NH24" s="357"/>
      <c r="NI24" s="357"/>
      <c r="NJ24" s="357"/>
      <c r="NK24" s="357"/>
      <c r="NL24" s="357"/>
      <c r="NM24" s="357"/>
      <c r="NN24" s="357"/>
      <c r="NO24" s="357"/>
      <c r="NP24" s="357"/>
      <c r="NQ24" s="357"/>
      <c r="NR24" s="357"/>
      <c r="NS24" s="357"/>
      <c r="NT24" s="357"/>
      <c r="NU24" s="357"/>
      <c r="NV24" s="357"/>
      <c r="NW24" s="357"/>
      <c r="NX24" s="357"/>
      <c r="NY24" s="357"/>
      <c r="NZ24" s="357"/>
      <c r="OA24" s="357"/>
      <c r="OB24" s="357"/>
      <c r="OC24" s="357"/>
      <c r="OD24" s="357"/>
      <c r="OE24" s="357"/>
      <c r="OF24" s="357"/>
      <c r="OG24" s="357"/>
      <c r="OH24" s="357"/>
      <c r="OI24" s="357"/>
      <c r="OJ24" s="357"/>
      <c r="OK24" s="357"/>
      <c r="OL24" s="357"/>
      <c r="OM24" s="357"/>
      <c r="ON24" s="357"/>
      <c r="OO24" s="357"/>
      <c r="OP24" s="357"/>
      <c r="OQ24" s="357"/>
      <c r="OR24" s="357"/>
      <c r="OS24" s="357"/>
      <c r="OT24" s="357"/>
      <c r="OU24" s="357"/>
      <c r="OV24" s="357"/>
      <c r="OW24" s="357"/>
      <c r="OX24" s="357"/>
      <c r="OY24" s="357"/>
      <c r="OZ24" s="357"/>
      <c r="PA24" s="357"/>
      <c r="PB24" s="357"/>
      <c r="PC24" s="357"/>
      <c r="PD24" s="357"/>
      <c r="PE24" s="357"/>
      <c r="PF24" s="357"/>
      <c r="PG24" s="357"/>
      <c r="PH24" s="357"/>
      <c r="PI24" s="357"/>
      <c r="PJ24" s="357"/>
      <c r="PK24" s="357"/>
      <c r="PL24" s="357"/>
      <c r="PM24" s="357"/>
      <c r="PN24" s="357"/>
      <c r="PO24" s="357"/>
      <c r="PP24" s="357"/>
      <c r="PQ24" s="357"/>
      <c r="PR24" s="357"/>
      <c r="PS24" s="357"/>
      <c r="PT24" s="357"/>
      <c r="PU24" s="357"/>
      <c r="PV24" s="357"/>
      <c r="PW24" s="357"/>
      <c r="PX24" s="357"/>
      <c r="PY24" s="357"/>
      <c r="PZ24" s="357"/>
      <c r="QA24" s="357"/>
      <c r="QB24" s="357"/>
      <c r="QC24" s="357"/>
      <c r="QD24" s="357"/>
      <c r="QE24" s="357"/>
      <c r="QF24" s="357"/>
      <c r="QG24" s="357"/>
      <c r="QH24" s="357"/>
      <c r="QI24" s="357"/>
      <c r="QJ24" s="357"/>
      <c r="QK24" s="357"/>
      <c r="QL24" s="357"/>
      <c r="QM24" s="357"/>
      <c r="QN24" s="357"/>
      <c r="QO24" s="357"/>
      <c r="QP24" s="357"/>
      <c r="QQ24" s="357"/>
      <c r="QR24" s="357"/>
      <c r="QS24" s="357"/>
      <c r="QT24" s="357"/>
      <c r="QU24" s="357"/>
      <c r="QV24" s="357"/>
      <c r="QW24" s="357"/>
      <c r="QX24" s="357"/>
      <c r="QY24" s="357"/>
      <c r="QZ24" s="357"/>
      <c r="RA24" s="357"/>
      <c r="RB24" s="357"/>
      <c r="RC24" s="357"/>
      <c r="RD24" s="357"/>
      <c r="RE24" s="357"/>
      <c r="RF24" s="357"/>
      <c r="RG24" s="357"/>
      <c r="RH24" s="357"/>
      <c r="RI24" s="357"/>
      <c r="RJ24" s="357"/>
      <c r="RK24" s="357"/>
      <c r="RL24" s="357"/>
      <c r="RM24" s="357"/>
      <c r="RN24" s="357"/>
      <c r="RO24" s="357"/>
      <c r="RP24" s="357"/>
      <c r="RQ24" s="357"/>
      <c r="RR24" s="357"/>
      <c r="RS24" s="357"/>
      <c r="RT24" s="357"/>
      <c r="RU24" s="357"/>
      <c r="RV24" s="357"/>
      <c r="RW24" s="357"/>
      <c r="RX24" s="357"/>
      <c r="RY24" s="357"/>
      <c r="RZ24" s="357"/>
      <c r="SA24" s="357"/>
      <c r="SB24" s="357"/>
      <c r="SC24" s="357"/>
      <c r="SD24" s="357"/>
      <c r="SE24" s="357"/>
      <c r="SF24" s="357"/>
      <c r="SG24" s="357"/>
      <c r="SH24" s="357"/>
      <c r="SI24" s="357"/>
      <c r="SJ24" s="357"/>
      <c r="SK24" s="357"/>
      <c r="SL24" s="357"/>
      <c r="SM24" s="357"/>
      <c r="SN24" s="357"/>
      <c r="SO24" s="357"/>
      <c r="SP24" s="357"/>
      <c r="SQ24" s="357"/>
      <c r="SR24" s="357"/>
      <c r="SS24" s="357"/>
      <c r="ST24" s="357"/>
      <c r="SU24" s="357"/>
      <c r="SV24" s="357"/>
      <c r="SW24" s="357"/>
      <c r="SX24" s="357"/>
      <c r="SY24" s="357"/>
      <c r="SZ24" s="357"/>
      <c r="TA24" s="357"/>
      <c r="TB24" s="357"/>
      <c r="TC24" s="357"/>
      <c r="TD24" s="357"/>
      <c r="TE24" s="357"/>
      <c r="TF24" s="357"/>
      <c r="TG24" s="357"/>
      <c r="TH24" s="357"/>
      <c r="TI24" s="357"/>
      <c r="TJ24" s="357"/>
      <c r="TK24" s="357"/>
      <c r="TL24" s="357"/>
      <c r="TM24" s="357"/>
      <c r="TN24" s="357"/>
      <c r="TO24" s="357"/>
      <c r="TP24" s="357"/>
      <c r="TQ24" s="357"/>
      <c r="TR24" s="357"/>
      <c r="TS24" s="357"/>
      <c r="TT24" s="357"/>
      <c r="TU24" s="357"/>
      <c r="TV24" s="357"/>
      <c r="TW24" s="357"/>
      <c r="TX24" s="357"/>
      <c r="TY24" s="357"/>
      <c r="TZ24" s="357"/>
      <c r="UA24" s="357"/>
      <c r="UB24" s="357"/>
      <c r="UC24" s="357"/>
      <c r="UD24" s="357"/>
      <c r="UE24" s="357"/>
      <c r="UF24" s="357"/>
      <c r="UG24" s="357"/>
      <c r="UH24" s="357"/>
      <c r="UI24" s="357"/>
      <c r="UJ24" s="357"/>
      <c r="UK24" s="357"/>
      <c r="UL24" s="357"/>
      <c r="UM24" s="357"/>
      <c r="UN24" s="357"/>
      <c r="UO24" s="357"/>
      <c r="UP24" s="357"/>
      <c r="UQ24" s="357"/>
      <c r="UR24" s="357"/>
      <c r="US24" s="357"/>
      <c r="UT24" s="357"/>
      <c r="UU24" s="357"/>
      <c r="UV24" s="357"/>
      <c r="UW24" s="357"/>
      <c r="UX24" s="357"/>
      <c r="UY24" s="357"/>
      <c r="UZ24" s="357"/>
      <c r="VA24" s="357"/>
      <c r="VB24" s="357"/>
      <c r="VC24" s="357"/>
      <c r="VD24" s="357"/>
      <c r="VE24" s="357"/>
      <c r="VF24" s="357"/>
      <c r="VG24" s="357"/>
      <c r="VH24" s="357"/>
      <c r="VI24" s="357"/>
      <c r="VJ24" s="357"/>
      <c r="VK24" s="357"/>
      <c r="VL24" s="357"/>
      <c r="VM24" s="357"/>
      <c r="VN24" s="357"/>
    </row>
    <row r="25" spans="1:586" s="307" customFormat="1" ht="15.6" customHeight="1">
      <c r="A25" s="1263" t="s">
        <v>351</v>
      </c>
      <c r="B25" s="1264"/>
      <c r="C25" s="1264"/>
      <c r="D25" s="1264"/>
      <c r="E25" s="1264"/>
      <c r="F25" s="1264"/>
      <c r="G25" s="1264"/>
      <c r="H25" s="1264"/>
      <c r="I25" s="1264"/>
      <c r="J25" s="1264"/>
      <c r="K25" s="1264"/>
      <c r="L25" s="1264"/>
      <c r="M25" s="1265"/>
      <c r="N25" s="1123"/>
      <c r="O25" s="1124"/>
      <c r="P25" s="1116" t="s">
        <v>352</v>
      </c>
      <c r="Q25" s="1117"/>
      <c r="R25" s="1117"/>
      <c r="S25" s="1117"/>
      <c r="T25" s="1117"/>
      <c r="U25" s="1117"/>
      <c r="V25" s="1117"/>
      <c r="W25" s="1117"/>
      <c r="X25" s="1117"/>
      <c r="Y25" s="1117"/>
      <c r="Z25" s="1118"/>
      <c r="AA25" s="1277"/>
      <c r="AB25" s="1278"/>
      <c r="AC25" s="1278"/>
      <c r="AD25" s="1278"/>
      <c r="AE25" s="1278"/>
      <c r="AF25" s="1278"/>
      <c r="AG25" s="1278"/>
      <c r="AH25" s="1278"/>
      <c r="AI25" s="1278"/>
      <c r="AJ25" s="1278"/>
      <c r="AK25" s="1278"/>
      <c r="AL25" s="1278"/>
      <c r="AM25" s="1278"/>
      <c r="AN25" s="1279"/>
      <c r="AO25" s="354"/>
      <c r="AP25" s="438" t="s">
        <v>353</v>
      </c>
      <c r="AQ25" s="438" t="s">
        <v>354</v>
      </c>
      <c r="AR25" s="438"/>
      <c r="AS25" s="438"/>
      <c r="AT25" s="438"/>
      <c r="AU25" s="438"/>
      <c r="AV25" s="438"/>
      <c r="AZ25" s="307" t="s">
        <v>355</v>
      </c>
      <c r="BG25" s="307" t="s">
        <v>356</v>
      </c>
      <c r="BH25" s="307" t="s">
        <v>357</v>
      </c>
      <c r="CN25" s="357"/>
      <c r="CO25" s="357"/>
      <c r="CP25" s="357"/>
      <c r="CQ25" s="357"/>
      <c r="CR25" s="357"/>
      <c r="CS25" s="357"/>
      <c r="CT25" s="357"/>
      <c r="CU25" s="357"/>
      <c r="CV25" s="357"/>
      <c r="CW25" s="357"/>
      <c r="CX25" s="357"/>
      <c r="CY25" s="357"/>
      <c r="CZ25" s="357"/>
      <c r="DA25" s="357"/>
      <c r="DB25" s="357"/>
      <c r="DC25" s="357"/>
      <c r="DD25" s="357"/>
      <c r="DE25" s="357"/>
      <c r="DF25" s="357"/>
      <c r="DG25" s="357"/>
      <c r="DH25" s="357"/>
      <c r="DI25" s="357"/>
      <c r="DJ25" s="357"/>
      <c r="DK25" s="357"/>
      <c r="DL25" s="357"/>
      <c r="DM25" s="357"/>
      <c r="DN25" s="357"/>
      <c r="DO25" s="357"/>
      <c r="DP25" s="357"/>
      <c r="DQ25" s="357"/>
      <c r="DR25" s="357"/>
      <c r="DS25" s="357"/>
      <c r="DT25" s="357"/>
      <c r="DU25" s="357"/>
      <c r="DV25" s="357"/>
      <c r="DW25" s="357"/>
      <c r="DX25" s="357"/>
      <c r="DY25" s="357"/>
      <c r="DZ25" s="357"/>
      <c r="EA25" s="357"/>
      <c r="EB25" s="357"/>
      <c r="EC25" s="357"/>
      <c r="ED25" s="357"/>
      <c r="EE25" s="357"/>
      <c r="EF25" s="357"/>
      <c r="EG25" s="357"/>
      <c r="EH25" s="357"/>
      <c r="EI25" s="357"/>
      <c r="EJ25" s="357"/>
      <c r="EK25" s="357"/>
      <c r="EL25" s="357"/>
      <c r="EM25" s="357"/>
      <c r="EN25" s="357"/>
      <c r="EO25" s="357"/>
      <c r="EP25" s="357"/>
      <c r="EQ25" s="357"/>
      <c r="ER25" s="357"/>
      <c r="ES25" s="357"/>
      <c r="ET25" s="357"/>
      <c r="EU25" s="357"/>
      <c r="EV25" s="357"/>
      <c r="EW25" s="357"/>
      <c r="EX25" s="357"/>
      <c r="EY25" s="357"/>
      <c r="EZ25" s="357"/>
      <c r="FA25" s="357"/>
      <c r="FB25" s="357"/>
      <c r="FC25" s="357"/>
      <c r="FD25" s="357"/>
      <c r="FE25" s="357"/>
      <c r="FF25" s="357"/>
      <c r="FG25" s="357"/>
      <c r="FH25" s="357"/>
      <c r="FI25" s="357"/>
      <c r="FJ25" s="357"/>
      <c r="FK25" s="357"/>
      <c r="FL25" s="357"/>
      <c r="FM25" s="357"/>
      <c r="FN25" s="357"/>
      <c r="FO25" s="357"/>
      <c r="FP25" s="357"/>
      <c r="FQ25" s="357"/>
      <c r="FR25" s="357"/>
      <c r="FS25" s="357"/>
      <c r="FT25" s="357"/>
      <c r="FU25" s="357"/>
      <c r="FV25" s="357"/>
      <c r="FW25" s="357"/>
      <c r="FX25" s="357"/>
      <c r="FY25" s="357"/>
      <c r="FZ25" s="357"/>
      <c r="GA25" s="357"/>
      <c r="GB25" s="357"/>
      <c r="GC25" s="357"/>
      <c r="GD25" s="357"/>
      <c r="GE25" s="357"/>
      <c r="GF25" s="357"/>
      <c r="GG25" s="357"/>
      <c r="GH25" s="357"/>
      <c r="GI25" s="357"/>
      <c r="GJ25" s="357"/>
      <c r="GK25" s="357"/>
      <c r="GL25" s="357"/>
      <c r="GM25" s="357"/>
      <c r="GN25" s="357"/>
      <c r="GO25" s="357"/>
      <c r="GP25" s="357"/>
      <c r="GQ25" s="357"/>
      <c r="GR25" s="357"/>
      <c r="GS25" s="357"/>
      <c r="GT25" s="357"/>
      <c r="GU25" s="357"/>
      <c r="GV25" s="357"/>
      <c r="GW25" s="357"/>
      <c r="GX25" s="357"/>
      <c r="GY25" s="357"/>
      <c r="GZ25" s="357"/>
      <c r="HA25" s="357"/>
      <c r="HB25" s="357"/>
      <c r="HC25" s="357"/>
      <c r="HD25" s="357"/>
      <c r="HE25" s="357"/>
      <c r="HF25" s="357"/>
      <c r="HG25" s="357"/>
      <c r="HH25" s="357"/>
      <c r="HI25" s="357"/>
      <c r="HJ25" s="357"/>
      <c r="HK25" s="357"/>
      <c r="HL25" s="357"/>
      <c r="HM25" s="357"/>
      <c r="HN25" s="357"/>
      <c r="HO25" s="357"/>
      <c r="HP25" s="357"/>
      <c r="HQ25" s="357"/>
      <c r="HR25" s="357"/>
      <c r="HS25" s="357"/>
      <c r="HT25" s="357"/>
      <c r="HU25" s="357"/>
      <c r="HV25" s="357"/>
      <c r="HW25" s="357"/>
      <c r="HX25" s="357"/>
      <c r="HY25" s="357"/>
      <c r="HZ25" s="357"/>
      <c r="IA25" s="357"/>
      <c r="IB25" s="357"/>
      <c r="IC25" s="357"/>
      <c r="ID25" s="357"/>
      <c r="IE25" s="357"/>
      <c r="IF25" s="357"/>
      <c r="IG25" s="357"/>
      <c r="IH25" s="357"/>
      <c r="II25" s="357"/>
      <c r="IJ25" s="357"/>
      <c r="IK25" s="357"/>
      <c r="IL25" s="357"/>
      <c r="IM25" s="357"/>
      <c r="IN25" s="357"/>
      <c r="IO25" s="357"/>
      <c r="IP25" s="357"/>
      <c r="IQ25" s="357"/>
      <c r="IR25" s="357"/>
      <c r="IS25" s="357"/>
      <c r="IT25" s="357"/>
      <c r="IU25" s="357"/>
      <c r="IV25" s="357"/>
      <c r="IW25" s="357"/>
      <c r="IX25" s="357"/>
      <c r="IY25" s="357"/>
      <c r="IZ25" s="357"/>
      <c r="JA25" s="357"/>
      <c r="JB25" s="357"/>
      <c r="JC25" s="357"/>
      <c r="JD25" s="357"/>
      <c r="JE25" s="357"/>
      <c r="JF25" s="357"/>
      <c r="JG25" s="357"/>
      <c r="JH25" s="357"/>
      <c r="JI25" s="357"/>
      <c r="JJ25" s="357"/>
      <c r="JK25" s="357"/>
      <c r="JL25" s="357"/>
      <c r="JM25" s="357"/>
      <c r="JN25" s="357"/>
      <c r="JO25" s="357"/>
      <c r="JP25" s="357"/>
      <c r="JQ25" s="357"/>
      <c r="JR25" s="357"/>
      <c r="JS25" s="357"/>
      <c r="JT25" s="357"/>
      <c r="JU25" s="357"/>
      <c r="JV25" s="357"/>
      <c r="JW25" s="357"/>
      <c r="JX25" s="357"/>
      <c r="JY25" s="357"/>
      <c r="JZ25" s="357"/>
      <c r="KA25" s="357"/>
      <c r="KB25" s="357"/>
      <c r="KC25" s="357"/>
      <c r="KD25" s="357"/>
      <c r="KE25" s="357"/>
      <c r="KF25" s="357"/>
      <c r="KG25" s="357"/>
      <c r="KH25" s="357"/>
      <c r="KI25" s="357"/>
      <c r="KJ25" s="357"/>
      <c r="KK25" s="357"/>
      <c r="KL25" s="357"/>
      <c r="KM25" s="357"/>
      <c r="KN25" s="357"/>
      <c r="KO25" s="357"/>
      <c r="KP25" s="357"/>
      <c r="KQ25" s="357"/>
      <c r="KR25" s="357"/>
      <c r="KS25" s="357"/>
      <c r="KT25" s="357"/>
      <c r="KU25" s="357"/>
      <c r="KV25" s="357"/>
      <c r="KW25" s="357"/>
      <c r="KX25" s="357"/>
      <c r="KY25" s="357"/>
      <c r="KZ25" s="357"/>
      <c r="LA25" s="357"/>
      <c r="LB25" s="357"/>
      <c r="LC25" s="357"/>
      <c r="LD25" s="357"/>
      <c r="LE25" s="357"/>
      <c r="LF25" s="357"/>
      <c r="LG25" s="357"/>
      <c r="LH25" s="357"/>
      <c r="LI25" s="357"/>
      <c r="LJ25" s="357"/>
      <c r="LK25" s="357"/>
      <c r="LL25" s="357"/>
      <c r="LM25" s="357"/>
      <c r="LN25" s="357"/>
      <c r="LO25" s="357"/>
      <c r="LP25" s="357"/>
      <c r="LQ25" s="357"/>
      <c r="LR25" s="357"/>
      <c r="LS25" s="357"/>
      <c r="LT25" s="357"/>
      <c r="LU25" s="357"/>
      <c r="LV25" s="357"/>
      <c r="LW25" s="357"/>
      <c r="LX25" s="357"/>
      <c r="LY25" s="357"/>
      <c r="LZ25" s="357"/>
      <c r="MA25" s="357"/>
      <c r="MB25" s="357"/>
      <c r="MC25" s="357"/>
      <c r="MD25" s="357"/>
      <c r="ME25" s="357"/>
      <c r="MF25" s="357"/>
      <c r="MG25" s="357"/>
      <c r="MH25" s="357"/>
      <c r="MI25" s="357"/>
      <c r="MJ25" s="357"/>
      <c r="MK25" s="357"/>
      <c r="ML25" s="357"/>
      <c r="MM25" s="357"/>
      <c r="MN25" s="357"/>
      <c r="MO25" s="357"/>
      <c r="MP25" s="357"/>
      <c r="MQ25" s="357"/>
      <c r="MR25" s="357"/>
      <c r="MS25" s="357"/>
      <c r="MT25" s="357"/>
      <c r="MU25" s="357"/>
      <c r="MV25" s="357"/>
      <c r="MW25" s="357"/>
      <c r="MX25" s="357"/>
      <c r="MY25" s="357"/>
      <c r="MZ25" s="357"/>
      <c r="NA25" s="357"/>
      <c r="NB25" s="357"/>
      <c r="NC25" s="357"/>
      <c r="ND25" s="357"/>
      <c r="NE25" s="357"/>
      <c r="NF25" s="357"/>
      <c r="NG25" s="357"/>
      <c r="NH25" s="357"/>
      <c r="NI25" s="357"/>
      <c r="NJ25" s="357"/>
      <c r="NK25" s="357"/>
      <c r="NL25" s="357"/>
      <c r="NM25" s="357"/>
      <c r="NN25" s="357"/>
      <c r="NO25" s="357"/>
      <c r="NP25" s="357"/>
      <c r="NQ25" s="357"/>
      <c r="NR25" s="357"/>
      <c r="NS25" s="357"/>
      <c r="NT25" s="357"/>
      <c r="NU25" s="357"/>
      <c r="NV25" s="357"/>
      <c r="NW25" s="357"/>
      <c r="NX25" s="357"/>
      <c r="NY25" s="357"/>
      <c r="NZ25" s="357"/>
      <c r="OA25" s="357"/>
      <c r="OB25" s="357"/>
      <c r="OC25" s="357"/>
      <c r="OD25" s="357"/>
      <c r="OE25" s="357"/>
      <c r="OF25" s="357"/>
      <c r="OG25" s="357"/>
      <c r="OH25" s="357"/>
      <c r="OI25" s="357"/>
      <c r="OJ25" s="357"/>
      <c r="OK25" s="357"/>
      <c r="OL25" s="357"/>
      <c r="OM25" s="357"/>
      <c r="ON25" s="357"/>
      <c r="OO25" s="357"/>
      <c r="OP25" s="357"/>
      <c r="OQ25" s="357"/>
      <c r="OR25" s="357"/>
      <c r="OS25" s="357"/>
      <c r="OT25" s="357"/>
      <c r="OU25" s="357"/>
      <c r="OV25" s="357"/>
      <c r="OW25" s="357"/>
      <c r="OX25" s="357"/>
      <c r="OY25" s="357"/>
      <c r="OZ25" s="357"/>
      <c r="PA25" s="357"/>
      <c r="PB25" s="357"/>
      <c r="PC25" s="357"/>
      <c r="PD25" s="357"/>
      <c r="PE25" s="357"/>
      <c r="PF25" s="357"/>
      <c r="PG25" s="357"/>
      <c r="PH25" s="357"/>
      <c r="PI25" s="357"/>
      <c r="PJ25" s="357"/>
      <c r="PK25" s="357"/>
      <c r="PL25" s="357"/>
      <c r="PM25" s="357"/>
      <c r="PN25" s="357"/>
      <c r="PO25" s="357"/>
      <c r="PP25" s="357"/>
      <c r="PQ25" s="357"/>
      <c r="PR25" s="357"/>
      <c r="PS25" s="357"/>
      <c r="PT25" s="357"/>
      <c r="PU25" s="357"/>
      <c r="PV25" s="357"/>
      <c r="PW25" s="357"/>
      <c r="PX25" s="357"/>
      <c r="PY25" s="357"/>
      <c r="PZ25" s="357"/>
      <c r="QA25" s="357"/>
      <c r="QB25" s="357"/>
      <c r="QC25" s="357"/>
      <c r="QD25" s="357"/>
      <c r="QE25" s="357"/>
      <c r="QF25" s="357"/>
      <c r="QG25" s="357"/>
      <c r="QH25" s="357"/>
      <c r="QI25" s="357"/>
      <c r="QJ25" s="357"/>
      <c r="QK25" s="357"/>
      <c r="QL25" s="357"/>
      <c r="QM25" s="357"/>
      <c r="QN25" s="357"/>
      <c r="QO25" s="357"/>
      <c r="QP25" s="357"/>
      <c r="QQ25" s="357"/>
      <c r="QR25" s="357"/>
      <c r="QS25" s="357"/>
      <c r="QT25" s="357"/>
      <c r="QU25" s="357"/>
      <c r="QV25" s="357"/>
      <c r="QW25" s="357"/>
      <c r="QX25" s="357"/>
      <c r="QY25" s="357"/>
      <c r="QZ25" s="357"/>
      <c r="RA25" s="357"/>
      <c r="RB25" s="357"/>
      <c r="RC25" s="357"/>
      <c r="RD25" s="357"/>
      <c r="RE25" s="357"/>
      <c r="RF25" s="357"/>
      <c r="RG25" s="357"/>
      <c r="RH25" s="357"/>
      <c r="RI25" s="357"/>
      <c r="RJ25" s="357"/>
      <c r="RK25" s="357"/>
      <c r="RL25" s="357"/>
      <c r="RM25" s="357"/>
      <c r="RN25" s="357"/>
      <c r="RO25" s="357"/>
      <c r="RP25" s="357"/>
      <c r="RQ25" s="357"/>
      <c r="RR25" s="357"/>
      <c r="RS25" s="357"/>
      <c r="RT25" s="357"/>
      <c r="RU25" s="357"/>
      <c r="RV25" s="357"/>
      <c r="RW25" s="357"/>
      <c r="RX25" s="357"/>
      <c r="RY25" s="357"/>
      <c r="RZ25" s="357"/>
      <c r="SA25" s="357"/>
      <c r="SB25" s="357"/>
      <c r="SC25" s="357"/>
      <c r="SD25" s="357"/>
      <c r="SE25" s="357"/>
      <c r="SF25" s="357"/>
      <c r="SG25" s="357"/>
      <c r="SH25" s="357"/>
      <c r="SI25" s="357"/>
      <c r="SJ25" s="357"/>
      <c r="SK25" s="357"/>
      <c r="SL25" s="357"/>
      <c r="SM25" s="357"/>
      <c r="SN25" s="357"/>
      <c r="SO25" s="357"/>
      <c r="SP25" s="357"/>
      <c r="SQ25" s="357"/>
      <c r="SR25" s="357"/>
      <c r="SS25" s="357"/>
      <c r="ST25" s="357"/>
      <c r="SU25" s="357"/>
      <c r="SV25" s="357"/>
      <c r="SW25" s="357"/>
      <c r="SX25" s="357"/>
      <c r="SY25" s="357"/>
      <c r="SZ25" s="357"/>
      <c r="TA25" s="357"/>
      <c r="TB25" s="357"/>
      <c r="TC25" s="357"/>
      <c r="TD25" s="357"/>
      <c r="TE25" s="357"/>
      <c r="TF25" s="357"/>
      <c r="TG25" s="357"/>
      <c r="TH25" s="357"/>
      <c r="TI25" s="357"/>
      <c r="TJ25" s="357"/>
      <c r="TK25" s="357"/>
      <c r="TL25" s="357"/>
      <c r="TM25" s="357"/>
      <c r="TN25" s="357"/>
      <c r="TO25" s="357"/>
      <c r="TP25" s="357"/>
      <c r="TQ25" s="357"/>
      <c r="TR25" s="357"/>
      <c r="TS25" s="357"/>
      <c r="TT25" s="357"/>
      <c r="TU25" s="357"/>
      <c r="TV25" s="357"/>
      <c r="TW25" s="357"/>
      <c r="TX25" s="357"/>
      <c r="TY25" s="357"/>
      <c r="TZ25" s="357"/>
      <c r="UA25" s="357"/>
      <c r="UB25" s="357"/>
      <c r="UC25" s="357"/>
      <c r="UD25" s="357"/>
      <c r="UE25" s="357"/>
      <c r="UF25" s="357"/>
      <c r="UG25" s="357"/>
      <c r="UH25" s="357"/>
      <c r="UI25" s="357"/>
      <c r="UJ25" s="357"/>
      <c r="UK25" s="357"/>
      <c r="UL25" s="357"/>
      <c r="UM25" s="357"/>
      <c r="UN25" s="357"/>
      <c r="UO25" s="357"/>
      <c r="UP25" s="357"/>
      <c r="UQ25" s="357"/>
      <c r="UR25" s="357"/>
      <c r="US25" s="357"/>
      <c r="UT25" s="357"/>
      <c r="UU25" s="357"/>
      <c r="UV25" s="357"/>
      <c r="UW25" s="357"/>
      <c r="UX25" s="357"/>
      <c r="UY25" s="357"/>
      <c r="UZ25" s="357"/>
      <c r="VA25" s="357"/>
      <c r="VB25" s="357"/>
      <c r="VC25" s="357"/>
      <c r="VD25" s="357"/>
      <c r="VE25" s="357"/>
      <c r="VF25" s="357"/>
      <c r="VG25" s="357"/>
      <c r="VH25" s="357"/>
      <c r="VI25" s="357"/>
      <c r="VJ25" s="357"/>
      <c r="VK25" s="357"/>
      <c r="VL25" s="357"/>
      <c r="VM25" s="357"/>
      <c r="VN25" s="357"/>
    </row>
    <row r="26" spans="1:586" s="307" customFormat="1" ht="15.6" customHeight="1">
      <c r="A26" s="324"/>
      <c r="B26" s="1266" t="s">
        <v>1105</v>
      </c>
      <c r="C26" s="1266"/>
      <c r="D26" s="1266"/>
      <c r="E26" s="1266"/>
      <c r="F26" s="1266"/>
      <c r="G26" s="1266"/>
      <c r="H26" s="1266"/>
      <c r="I26" s="1266"/>
      <c r="J26" s="1266"/>
      <c r="K26" s="1266"/>
      <c r="L26" s="1266"/>
      <c r="M26" s="1267"/>
      <c r="N26" s="1121"/>
      <c r="O26" s="1122"/>
      <c r="P26" s="1108" t="s">
        <v>1109</v>
      </c>
      <c r="Q26" s="1109"/>
      <c r="R26" s="1109"/>
      <c r="S26" s="1109"/>
      <c r="T26" s="1109"/>
      <c r="U26" s="1109"/>
      <c r="V26" s="1109"/>
      <c r="W26" s="1109"/>
      <c r="X26" s="1109"/>
      <c r="Y26" s="1109"/>
      <c r="Z26" s="1110"/>
      <c r="AA26" s="1262"/>
      <c r="AB26" s="1122"/>
      <c r="AC26" s="1285" t="s">
        <v>1108</v>
      </c>
      <c r="AD26" s="1272"/>
      <c r="AE26" s="1272"/>
      <c r="AF26" s="1272"/>
      <c r="AG26" s="1272"/>
      <c r="AH26" s="1272"/>
      <c r="AI26" s="1272"/>
      <c r="AJ26" s="1272"/>
      <c r="AK26" s="1272"/>
      <c r="AL26" s="1272"/>
      <c r="AM26" s="1281" t="str">
        <f>IF(OR(AK22=0, AK22=""), "無(No)", "有(Yes)")</f>
        <v>無(No)</v>
      </c>
      <c r="AN26" s="1282"/>
      <c r="AO26" s="354"/>
      <c r="AP26" s="438" t="s">
        <v>358</v>
      </c>
      <c r="AQ26" s="438" t="s">
        <v>359</v>
      </c>
      <c r="AR26" s="438"/>
      <c r="AS26" s="438"/>
      <c r="AT26" s="438"/>
      <c r="AU26" s="438"/>
      <c r="AV26" s="438"/>
      <c r="AZ26" s="307" t="s">
        <v>360</v>
      </c>
      <c r="BG26" s="307" t="s">
        <v>361</v>
      </c>
      <c r="BH26" s="307" t="s">
        <v>362</v>
      </c>
      <c r="CN26" s="357"/>
      <c r="CO26" s="357"/>
      <c r="CP26" s="357"/>
      <c r="CQ26" s="357"/>
      <c r="CR26" s="357"/>
      <c r="CS26" s="357"/>
      <c r="CT26" s="357"/>
      <c r="CU26" s="357"/>
      <c r="CV26" s="357"/>
      <c r="CW26" s="357"/>
      <c r="CX26" s="357"/>
      <c r="CY26" s="357"/>
      <c r="CZ26" s="357"/>
      <c r="DA26" s="357"/>
      <c r="DB26" s="357"/>
      <c r="DC26" s="357"/>
      <c r="DD26" s="357"/>
      <c r="DE26" s="357"/>
      <c r="DF26" s="357"/>
      <c r="DG26" s="357"/>
      <c r="DH26" s="357"/>
      <c r="DI26" s="357"/>
      <c r="DJ26" s="357"/>
      <c r="DK26" s="357"/>
      <c r="DL26" s="357"/>
      <c r="DM26" s="357"/>
      <c r="DN26" s="357"/>
      <c r="DO26" s="357"/>
      <c r="DP26" s="357"/>
      <c r="DQ26" s="357"/>
      <c r="DR26" s="357"/>
      <c r="DS26" s="357"/>
      <c r="DT26" s="357"/>
      <c r="DU26" s="357"/>
      <c r="DV26" s="357"/>
      <c r="DW26" s="357"/>
      <c r="DX26" s="357"/>
      <c r="DY26" s="357"/>
      <c r="DZ26" s="357"/>
      <c r="EA26" s="357"/>
      <c r="EB26" s="357"/>
      <c r="EC26" s="357"/>
      <c r="ED26" s="357"/>
      <c r="EE26" s="357"/>
      <c r="EF26" s="357"/>
      <c r="EG26" s="357"/>
      <c r="EH26" s="357"/>
      <c r="EI26" s="357"/>
      <c r="EJ26" s="357"/>
      <c r="EK26" s="357"/>
      <c r="EL26" s="357"/>
      <c r="EM26" s="357"/>
      <c r="EN26" s="357"/>
      <c r="EO26" s="357"/>
      <c r="EP26" s="357"/>
      <c r="EQ26" s="357"/>
      <c r="ER26" s="357"/>
      <c r="ES26" s="357"/>
      <c r="ET26" s="357"/>
      <c r="EU26" s="357"/>
      <c r="EV26" s="357"/>
      <c r="EW26" s="357"/>
      <c r="EX26" s="357"/>
      <c r="EY26" s="357"/>
      <c r="EZ26" s="357"/>
      <c r="FA26" s="357"/>
      <c r="FB26" s="357"/>
      <c r="FC26" s="357"/>
      <c r="FD26" s="357"/>
      <c r="FE26" s="357"/>
      <c r="FF26" s="357"/>
      <c r="FG26" s="357"/>
      <c r="FH26" s="357"/>
      <c r="FI26" s="357"/>
      <c r="FJ26" s="357"/>
      <c r="FK26" s="357"/>
      <c r="FL26" s="357"/>
      <c r="FM26" s="357"/>
      <c r="FN26" s="357"/>
      <c r="FO26" s="357"/>
      <c r="FP26" s="357"/>
      <c r="FQ26" s="357"/>
      <c r="FR26" s="357"/>
      <c r="FS26" s="357"/>
      <c r="FT26" s="357"/>
      <c r="FU26" s="357"/>
      <c r="FV26" s="357"/>
      <c r="FW26" s="357"/>
      <c r="FX26" s="357"/>
      <c r="FY26" s="357"/>
      <c r="FZ26" s="357"/>
      <c r="GA26" s="357"/>
      <c r="GB26" s="357"/>
      <c r="GC26" s="357"/>
      <c r="GD26" s="357"/>
      <c r="GE26" s="357"/>
      <c r="GF26" s="357"/>
      <c r="GG26" s="357"/>
      <c r="GH26" s="357"/>
      <c r="GI26" s="357"/>
      <c r="GJ26" s="357"/>
      <c r="GK26" s="357"/>
      <c r="GL26" s="357"/>
      <c r="GM26" s="357"/>
      <c r="GN26" s="357"/>
      <c r="GO26" s="357"/>
      <c r="GP26" s="357"/>
      <c r="GQ26" s="357"/>
      <c r="GR26" s="357"/>
      <c r="GS26" s="357"/>
      <c r="GT26" s="357"/>
      <c r="GU26" s="357"/>
      <c r="GV26" s="357"/>
      <c r="GW26" s="357"/>
      <c r="GX26" s="357"/>
      <c r="GY26" s="357"/>
      <c r="GZ26" s="357"/>
      <c r="HA26" s="357"/>
      <c r="HB26" s="357"/>
      <c r="HC26" s="357"/>
      <c r="HD26" s="357"/>
      <c r="HE26" s="357"/>
      <c r="HF26" s="357"/>
      <c r="HG26" s="357"/>
      <c r="HH26" s="357"/>
      <c r="HI26" s="357"/>
      <c r="HJ26" s="357"/>
      <c r="HK26" s="357"/>
      <c r="HL26" s="357"/>
      <c r="HM26" s="357"/>
      <c r="HN26" s="357"/>
      <c r="HO26" s="357"/>
      <c r="HP26" s="357"/>
      <c r="HQ26" s="357"/>
      <c r="HR26" s="357"/>
      <c r="HS26" s="357"/>
      <c r="HT26" s="357"/>
      <c r="HU26" s="357"/>
      <c r="HV26" s="357"/>
      <c r="HW26" s="357"/>
      <c r="HX26" s="357"/>
      <c r="HY26" s="357"/>
      <c r="HZ26" s="357"/>
      <c r="IA26" s="357"/>
      <c r="IB26" s="357"/>
      <c r="IC26" s="357"/>
      <c r="ID26" s="357"/>
      <c r="IE26" s="357"/>
      <c r="IF26" s="357"/>
      <c r="IG26" s="357"/>
      <c r="IH26" s="357"/>
      <c r="II26" s="357"/>
      <c r="IJ26" s="357"/>
      <c r="IK26" s="357"/>
      <c r="IL26" s="357"/>
      <c r="IM26" s="357"/>
      <c r="IN26" s="357"/>
      <c r="IO26" s="357"/>
      <c r="IP26" s="357"/>
      <c r="IQ26" s="357"/>
      <c r="IR26" s="357"/>
      <c r="IS26" s="357"/>
      <c r="IT26" s="357"/>
      <c r="IU26" s="357"/>
      <c r="IV26" s="357"/>
      <c r="IW26" s="357"/>
      <c r="IX26" s="357"/>
      <c r="IY26" s="357"/>
      <c r="IZ26" s="357"/>
      <c r="JA26" s="357"/>
      <c r="JB26" s="357"/>
      <c r="JC26" s="357"/>
      <c r="JD26" s="357"/>
      <c r="JE26" s="357"/>
      <c r="JF26" s="357"/>
      <c r="JG26" s="357"/>
      <c r="JH26" s="357"/>
      <c r="JI26" s="357"/>
      <c r="JJ26" s="357"/>
      <c r="JK26" s="357"/>
      <c r="JL26" s="357"/>
      <c r="JM26" s="357"/>
      <c r="JN26" s="357"/>
      <c r="JO26" s="357"/>
      <c r="JP26" s="357"/>
      <c r="JQ26" s="357"/>
      <c r="JR26" s="357"/>
      <c r="JS26" s="357"/>
      <c r="JT26" s="357"/>
      <c r="JU26" s="357"/>
      <c r="JV26" s="357"/>
      <c r="JW26" s="357"/>
      <c r="JX26" s="357"/>
      <c r="JY26" s="357"/>
      <c r="JZ26" s="357"/>
      <c r="KA26" s="357"/>
      <c r="KB26" s="357"/>
      <c r="KC26" s="357"/>
      <c r="KD26" s="357"/>
      <c r="KE26" s="357"/>
      <c r="KF26" s="357"/>
      <c r="KG26" s="357"/>
      <c r="KH26" s="357"/>
      <c r="KI26" s="357"/>
      <c r="KJ26" s="357"/>
      <c r="KK26" s="357"/>
      <c r="KL26" s="357"/>
      <c r="KM26" s="357"/>
      <c r="KN26" s="357"/>
      <c r="KO26" s="357"/>
      <c r="KP26" s="357"/>
      <c r="KQ26" s="357"/>
      <c r="KR26" s="357"/>
      <c r="KS26" s="357"/>
      <c r="KT26" s="357"/>
      <c r="KU26" s="357"/>
      <c r="KV26" s="357"/>
      <c r="KW26" s="357"/>
      <c r="KX26" s="357"/>
      <c r="KY26" s="357"/>
      <c r="KZ26" s="357"/>
      <c r="LA26" s="357"/>
      <c r="LB26" s="357"/>
      <c r="LC26" s="357"/>
      <c r="LD26" s="357"/>
      <c r="LE26" s="357"/>
      <c r="LF26" s="357"/>
      <c r="LG26" s="357"/>
      <c r="LH26" s="357"/>
      <c r="LI26" s="357"/>
      <c r="LJ26" s="357"/>
      <c r="LK26" s="357"/>
      <c r="LL26" s="357"/>
      <c r="LM26" s="357"/>
      <c r="LN26" s="357"/>
      <c r="LO26" s="357"/>
      <c r="LP26" s="357"/>
      <c r="LQ26" s="357"/>
      <c r="LR26" s="357"/>
      <c r="LS26" s="357"/>
      <c r="LT26" s="357"/>
      <c r="LU26" s="357"/>
      <c r="LV26" s="357"/>
      <c r="LW26" s="357"/>
      <c r="LX26" s="357"/>
      <c r="LY26" s="357"/>
      <c r="LZ26" s="357"/>
      <c r="MA26" s="357"/>
      <c r="MB26" s="357"/>
      <c r="MC26" s="357"/>
      <c r="MD26" s="357"/>
      <c r="ME26" s="357"/>
      <c r="MF26" s="357"/>
      <c r="MG26" s="357"/>
      <c r="MH26" s="357"/>
      <c r="MI26" s="357"/>
      <c r="MJ26" s="357"/>
      <c r="MK26" s="357"/>
      <c r="ML26" s="357"/>
      <c r="MM26" s="357"/>
      <c r="MN26" s="357"/>
      <c r="MO26" s="357"/>
      <c r="MP26" s="357"/>
      <c r="MQ26" s="357"/>
      <c r="MR26" s="357"/>
      <c r="MS26" s="357"/>
      <c r="MT26" s="357"/>
      <c r="MU26" s="357"/>
      <c r="MV26" s="357"/>
      <c r="MW26" s="357"/>
      <c r="MX26" s="357"/>
      <c r="MY26" s="357"/>
      <c r="MZ26" s="357"/>
      <c r="NA26" s="357"/>
      <c r="NB26" s="357"/>
      <c r="NC26" s="357"/>
      <c r="ND26" s="357"/>
      <c r="NE26" s="357"/>
      <c r="NF26" s="357"/>
      <c r="NG26" s="357"/>
      <c r="NH26" s="357"/>
      <c r="NI26" s="357"/>
      <c r="NJ26" s="357"/>
      <c r="NK26" s="357"/>
      <c r="NL26" s="357"/>
      <c r="NM26" s="357"/>
      <c r="NN26" s="357"/>
      <c r="NO26" s="357"/>
      <c r="NP26" s="357"/>
      <c r="NQ26" s="357"/>
      <c r="NR26" s="357"/>
      <c r="NS26" s="357"/>
      <c r="NT26" s="357"/>
      <c r="NU26" s="357"/>
      <c r="NV26" s="357"/>
      <c r="NW26" s="357"/>
      <c r="NX26" s="357"/>
      <c r="NY26" s="357"/>
      <c r="NZ26" s="357"/>
      <c r="OA26" s="357"/>
      <c r="OB26" s="357"/>
      <c r="OC26" s="357"/>
      <c r="OD26" s="357"/>
      <c r="OE26" s="357"/>
      <c r="OF26" s="357"/>
      <c r="OG26" s="357"/>
      <c r="OH26" s="357"/>
      <c r="OI26" s="357"/>
      <c r="OJ26" s="357"/>
      <c r="OK26" s="357"/>
      <c r="OL26" s="357"/>
      <c r="OM26" s="357"/>
      <c r="ON26" s="357"/>
      <c r="OO26" s="357"/>
      <c r="OP26" s="357"/>
      <c r="OQ26" s="357"/>
      <c r="OR26" s="357"/>
      <c r="OS26" s="357"/>
      <c r="OT26" s="357"/>
      <c r="OU26" s="357"/>
      <c r="OV26" s="357"/>
      <c r="OW26" s="357"/>
      <c r="OX26" s="357"/>
      <c r="OY26" s="357"/>
      <c r="OZ26" s="357"/>
      <c r="PA26" s="357"/>
      <c r="PB26" s="357"/>
      <c r="PC26" s="357"/>
      <c r="PD26" s="357"/>
      <c r="PE26" s="357"/>
      <c r="PF26" s="357"/>
      <c r="PG26" s="357"/>
      <c r="PH26" s="357"/>
      <c r="PI26" s="357"/>
      <c r="PJ26" s="357"/>
      <c r="PK26" s="357"/>
      <c r="PL26" s="357"/>
      <c r="PM26" s="357"/>
      <c r="PN26" s="357"/>
      <c r="PO26" s="357"/>
      <c r="PP26" s="357"/>
      <c r="PQ26" s="357"/>
      <c r="PR26" s="357"/>
      <c r="PS26" s="357"/>
      <c r="PT26" s="357"/>
      <c r="PU26" s="357"/>
      <c r="PV26" s="357"/>
      <c r="PW26" s="357"/>
      <c r="PX26" s="357"/>
      <c r="PY26" s="357"/>
      <c r="PZ26" s="357"/>
      <c r="QA26" s="357"/>
      <c r="QB26" s="357"/>
      <c r="QC26" s="357"/>
      <c r="QD26" s="357"/>
      <c r="QE26" s="357"/>
      <c r="QF26" s="357"/>
      <c r="QG26" s="357"/>
      <c r="QH26" s="357"/>
      <c r="QI26" s="357"/>
      <c r="QJ26" s="357"/>
      <c r="QK26" s="357"/>
      <c r="QL26" s="357"/>
      <c r="QM26" s="357"/>
      <c r="QN26" s="357"/>
      <c r="QO26" s="357"/>
      <c r="QP26" s="357"/>
      <c r="QQ26" s="357"/>
      <c r="QR26" s="357"/>
      <c r="QS26" s="357"/>
      <c r="QT26" s="357"/>
      <c r="QU26" s="357"/>
      <c r="QV26" s="357"/>
      <c r="QW26" s="357"/>
      <c r="QX26" s="357"/>
      <c r="QY26" s="357"/>
      <c r="QZ26" s="357"/>
      <c r="RA26" s="357"/>
      <c r="RB26" s="357"/>
      <c r="RC26" s="357"/>
      <c r="RD26" s="357"/>
      <c r="RE26" s="357"/>
      <c r="RF26" s="357"/>
      <c r="RG26" s="357"/>
      <c r="RH26" s="357"/>
      <c r="RI26" s="357"/>
      <c r="RJ26" s="357"/>
      <c r="RK26" s="357"/>
      <c r="RL26" s="357"/>
      <c r="RM26" s="357"/>
      <c r="RN26" s="357"/>
      <c r="RO26" s="357"/>
      <c r="RP26" s="357"/>
      <c r="RQ26" s="357"/>
      <c r="RR26" s="357"/>
      <c r="RS26" s="357"/>
      <c r="RT26" s="357"/>
      <c r="RU26" s="357"/>
      <c r="RV26" s="357"/>
      <c r="RW26" s="357"/>
      <c r="RX26" s="357"/>
      <c r="RY26" s="357"/>
      <c r="RZ26" s="357"/>
      <c r="SA26" s="357"/>
      <c r="SB26" s="357"/>
      <c r="SC26" s="357"/>
      <c r="SD26" s="357"/>
      <c r="SE26" s="357"/>
      <c r="SF26" s="357"/>
      <c r="SG26" s="357"/>
      <c r="SH26" s="357"/>
      <c r="SI26" s="357"/>
      <c r="SJ26" s="357"/>
      <c r="SK26" s="357"/>
      <c r="SL26" s="357"/>
      <c r="SM26" s="357"/>
      <c r="SN26" s="357"/>
      <c r="SO26" s="357"/>
      <c r="SP26" s="357"/>
      <c r="SQ26" s="357"/>
      <c r="SR26" s="357"/>
      <c r="SS26" s="357"/>
      <c r="ST26" s="357"/>
      <c r="SU26" s="357"/>
      <c r="SV26" s="357"/>
      <c r="SW26" s="357"/>
      <c r="SX26" s="357"/>
      <c r="SY26" s="357"/>
      <c r="SZ26" s="357"/>
      <c r="TA26" s="357"/>
      <c r="TB26" s="357"/>
      <c r="TC26" s="357"/>
      <c r="TD26" s="357"/>
      <c r="TE26" s="357"/>
      <c r="TF26" s="357"/>
      <c r="TG26" s="357"/>
      <c r="TH26" s="357"/>
      <c r="TI26" s="357"/>
      <c r="TJ26" s="357"/>
      <c r="TK26" s="357"/>
      <c r="TL26" s="357"/>
      <c r="TM26" s="357"/>
      <c r="TN26" s="357"/>
      <c r="TO26" s="357"/>
      <c r="TP26" s="357"/>
      <c r="TQ26" s="357"/>
      <c r="TR26" s="357"/>
      <c r="TS26" s="357"/>
      <c r="TT26" s="357"/>
      <c r="TU26" s="357"/>
      <c r="TV26" s="357"/>
      <c r="TW26" s="357"/>
      <c r="TX26" s="357"/>
      <c r="TY26" s="357"/>
      <c r="TZ26" s="357"/>
      <c r="UA26" s="357"/>
      <c r="UB26" s="357"/>
      <c r="UC26" s="357"/>
      <c r="UD26" s="357"/>
      <c r="UE26" s="357"/>
      <c r="UF26" s="357"/>
      <c r="UG26" s="357"/>
      <c r="UH26" s="357"/>
      <c r="UI26" s="357"/>
      <c r="UJ26" s="357"/>
      <c r="UK26" s="357"/>
      <c r="UL26" s="357"/>
      <c r="UM26" s="357"/>
      <c r="UN26" s="357"/>
      <c r="UO26" s="357"/>
      <c r="UP26" s="357"/>
      <c r="UQ26" s="357"/>
      <c r="UR26" s="357"/>
      <c r="US26" s="357"/>
      <c r="UT26" s="357"/>
      <c r="UU26" s="357"/>
      <c r="UV26" s="357"/>
      <c r="UW26" s="357"/>
      <c r="UX26" s="357"/>
      <c r="UY26" s="357"/>
      <c r="UZ26" s="357"/>
      <c r="VA26" s="357"/>
      <c r="VB26" s="357"/>
      <c r="VC26" s="357"/>
      <c r="VD26" s="357"/>
      <c r="VE26" s="357"/>
      <c r="VF26" s="357"/>
      <c r="VG26" s="357"/>
      <c r="VH26" s="357"/>
      <c r="VI26" s="357"/>
      <c r="VJ26" s="357"/>
      <c r="VK26" s="357"/>
      <c r="VL26" s="357"/>
      <c r="VM26" s="357"/>
      <c r="VN26" s="357"/>
    </row>
    <row r="27" spans="1:586" s="307" customFormat="1" ht="15.6" customHeight="1">
      <c r="A27" s="325"/>
      <c r="B27" s="1114" t="s">
        <v>1107</v>
      </c>
      <c r="C27" s="1114"/>
      <c r="D27" s="1114"/>
      <c r="E27" s="1114"/>
      <c r="F27" s="1114"/>
      <c r="G27" s="1114"/>
      <c r="H27" s="1114"/>
      <c r="I27" s="1114"/>
      <c r="J27" s="1114"/>
      <c r="K27" s="1114"/>
      <c r="L27" s="1114"/>
      <c r="M27" s="1115"/>
      <c r="N27" s="1123"/>
      <c r="O27" s="1124"/>
      <c r="P27" s="1116" t="s">
        <v>1102</v>
      </c>
      <c r="Q27" s="1117"/>
      <c r="R27" s="1117"/>
      <c r="S27" s="1117"/>
      <c r="T27" s="1117"/>
      <c r="U27" s="1117"/>
      <c r="V27" s="1117"/>
      <c r="W27" s="1117"/>
      <c r="X27" s="1117"/>
      <c r="Y27" s="1117"/>
      <c r="Z27" s="1118"/>
      <c r="AA27" s="1123"/>
      <c r="AB27" s="1124"/>
      <c r="AC27" s="1286" t="s">
        <v>1103</v>
      </c>
      <c r="AD27" s="1287"/>
      <c r="AE27" s="1287"/>
      <c r="AF27" s="1287"/>
      <c r="AG27" s="1287"/>
      <c r="AH27" s="1287"/>
      <c r="AI27" s="1287"/>
      <c r="AJ27" s="1287"/>
      <c r="AK27" s="1287"/>
      <c r="AL27" s="1287"/>
      <c r="AM27" s="1283"/>
      <c r="AN27" s="1284"/>
      <c r="AO27" s="354"/>
      <c r="AP27" s="438" t="s">
        <v>363</v>
      </c>
      <c r="AQ27" s="438" t="s">
        <v>364</v>
      </c>
      <c r="AR27" s="438"/>
      <c r="AS27" s="438"/>
      <c r="AT27" s="438"/>
      <c r="AU27" s="438"/>
      <c r="AV27" s="438"/>
      <c r="AZ27" s="307" t="s">
        <v>365</v>
      </c>
      <c r="BG27" s="307" t="s">
        <v>366</v>
      </c>
      <c r="BH27" s="307" t="s">
        <v>367</v>
      </c>
      <c r="CN27" s="357"/>
      <c r="CO27" s="357"/>
      <c r="CP27" s="357"/>
      <c r="CQ27" s="357"/>
      <c r="CR27" s="357"/>
      <c r="CS27" s="357"/>
      <c r="CT27" s="357"/>
      <c r="CU27" s="357"/>
      <c r="CV27" s="357"/>
      <c r="CW27" s="357"/>
      <c r="CX27" s="357"/>
      <c r="CY27" s="357"/>
      <c r="CZ27" s="357"/>
      <c r="DA27" s="357"/>
      <c r="DB27" s="357"/>
      <c r="DC27" s="357"/>
      <c r="DD27" s="357"/>
      <c r="DE27" s="357"/>
      <c r="DF27" s="357"/>
      <c r="DG27" s="357"/>
      <c r="DH27" s="357"/>
      <c r="DI27" s="357"/>
      <c r="DJ27" s="357"/>
      <c r="DK27" s="357"/>
      <c r="DL27" s="357"/>
      <c r="DM27" s="357"/>
      <c r="DN27" s="357"/>
      <c r="DO27" s="357"/>
      <c r="DP27" s="357"/>
      <c r="DQ27" s="357"/>
      <c r="DR27" s="357"/>
      <c r="DS27" s="357"/>
      <c r="DT27" s="357"/>
      <c r="DU27" s="357"/>
      <c r="DV27" s="357"/>
      <c r="DW27" s="357"/>
      <c r="DX27" s="357"/>
      <c r="DY27" s="357"/>
      <c r="DZ27" s="357"/>
      <c r="EA27" s="357"/>
      <c r="EB27" s="357"/>
      <c r="EC27" s="357"/>
      <c r="ED27" s="357"/>
      <c r="EE27" s="357"/>
      <c r="EF27" s="357"/>
      <c r="EG27" s="357"/>
      <c r="EH27" s="357"/>
      <c r="EI27" s="357"/>
      <c r="EJ27" s="357"/>
      <c r="EK27" s="357"/>
      <c r="EL27" s="357"/>
      <c r="EM27" s="357"/>
      <c r="EN27" s="357"/>
      <c r="EO27" s="357"/>
      <c r="EP27" s="357"/>
      <c r="EQ27" s="357"/>
      <c r="ER27" s="357"/>
      <c r="ES27" s="357"/>
      <c r="ET27" s="357"/>
      <c r="EU27" s="357"/>
      <c r="EV27" s="357"/>
      <c r="EW27" s="357"/>
      <c r="EX27" s="357"/>
      <c r="EY27" s="357"/>
      <c r="EZ27" s="357"/>
      <c r="FA27" s="357"/>
      <c r="FB27" s="357"/>
      <c r="FC27" s="357"/>
      <c r="FD27" s="357"/>
      <c r="FE27" s="357"/>
      <c r="FF27" s="357"/>
      <c r="FG27" s="357"/>
      <c r="FH27" s="357"/>
      <c r="FI27" s="357"/>
      <c r="FJ27" s="357"/>
      <c r="FK27" s="357"/>
      <c r="FL27" s="357"/>
      <c r="FM27" s="357"/>
      <c r="FN27" s="357"/>
      <c r="FO27" s="357"/>
      <c r="FP27" s="357"/>
      <c r="FQ27" s="357"/>
      <c r="FR27" s="357"/>
      <c r="FS27" s="357"/>
      <c r="FT27" s="357"/>
      <c r="FU27" s="357"/>
      <c r="FV27" s="357"/>
      <c r="FW27" s="357"/>
      <c r="FX27" s="357"/>
      <c r="FY27" s="357"/>
      <c r="FZ27" s="357"/>
      <c r="GA27" s="357"/>
      <c r="GB27" s="357"/>
      <c r="GC27" s="357"/>
      <c r="GD27" s="357"/>
      <c r="GE27" s="357"/>
      <c r="GF27" s="357"/>
      <c r="GG27" s="357"/>
      <c r="GH27" s="357"/>
      <c r="GI27" s="357"/>
      <c r="GJ27" s="357"/>
      <c r="GK27" s="357"/>
      <c r="GL27" s="357"/>
      <c r="GM27" s="357"/>
      <c r="GN27" s="357"/>
      <c r="GO27" s="357"/>
      <c r="GP27" s="357"/>
      <c r="GQ27" s="357"/>
      <c r="GR27" s="357"/>
      <c r="GS27" s="357"/>
      <c r="GT27" s="357"/>
      <c r="GU27" s="357"/>
      <c r="GV27" s="357"/>
      <c r="GW27" s="357"/>
      <c r="GX27" s="357"/>
      <c r="GY27" s="357"/>
      <c r="GZ27" s="357"/>
      <c r="HA27" s="357"/>
      <c r="HB27" s="357"/>
      <c r="HC27" s="357"/>
      <c r="HD27" s="357"/>
      <c r="HE27" s="357"/>
      <c r="HF27" s="357"/>
      <c r="HG27" s="357"/>
      <c r="HH27" s="357"/>
      <c r="HI27" s="357"/>
      <c r="HJ27" s="357"/>
      <c r="HK27" s="357"/>
      <c r="HL27" s="357"/>
      <c r="HM27" s="357"/>
      <c r="HN27" s="357"/>
      <c r="HO27" s="357"/>
      <c r="HP27" s="357"/>
      <c r="HQ27" s="357"/>
      <c r="HR27" s="357"/>
      <c r="HS27" s="357"/>
      <c r="HT27" s="357"/>
      <c r="HU27" s="357"/>
      <c r="HV27" s="357"/>
      <c r="HW27" s="357"/>
      <c r="HX27" s="357"/>
      <c r="HY27" s="357"/>
      <c r="HZ27" s="357"/>
      <c r="IA27" s="357"/>
      <c r="IB27" s="357"/>
      <c r="IC27" s="357"/>
      <c r="ID27" s="357"/>
      <c r="IE27" s="357"/>
      <c r="IF27" s="357"/>
      <c r="IG27" s="357"/>
      <c r="IH27" s="357"/>
      <c r="II27" s="357"/>
      <c r="IJ27" s="357"/>
      <c r="IK27" s="357"/>
      <c r="IL27" s="357"/>
      <c r="IM27" s="357"/>
      <c r="IN27" s="357"/>
      <c r="IO27" s="357"/>
      <c r="IP27" s="357"/>
      <c r="IQ27" s="357"/>
      <c r="IR27" s="357"/>
      <c r="IS27" s="357"/>
      <c r="IT27" s="357"/>
      <c r="IU27" s="357"/>
      <c r="IV27" s="357"/>
      <c r="IW27" s="357"/>
      <c r="IX27" s="357"/>
      <c r="IY27" s="357"/>
      <c r="IZ27" s="357"/>
      <c r="JA27" s="357"/>
      <c r="JB27" s="357"/>
      <c r="JC27" s="357"/>
      <c r="JD27" s="357"/>
      <c r="JE27" s="357"/>
      <c r="JF27" s="357"/>
      <c r="JG27" s="357"/>
      <c r="JH27" s="357"/>
      <c r="JI27" s="357"/>
      <c r="JJ27" s="357"/>
      <c r="JK27" s="357"/>
      <c r="JL27" s="357"/>
      <c r="JM27" s="357"/>
      <c r="JN27" s="357"/>
      <c r="JO27" s="357"/>
      <c r="JP27" s="357"/>
      <c r="JQ27" s="357"/>
      <c r="JR27" s="357"/>
      <c r="JS27" s="357"/>
      <c r="JT27" s="357"/>
      <c r="JU27" s="357"/>
      <c r="JV27" s="357"/>
      <c r="JW27" s="357"/>
      <c r="JX27" s="357"/>
      <c r="JY27" s="357"/>
      <c r="JZ27" s="357"/>
      <c r="KA27" s="357"/>
      <c r="KB27" s="357"/>
      <c r="KC27" s="357"/>
      <c r="KD27" s="357"/>
      <c r="KE27" s="357"/>
      <c r="KF27" s="357"/>
      <c r="KG27" s="357"/>
      <c r="KH27" s="357"/>
      <c r="KI27" s="357"/>
      <c r="KJ27" s="357"/>
      <c r="KK27" s="357"/>
      <c r="KL27" s="357"/>
      <c r="KM27" s="357"/>
      <c r="KN27" s="357"/>
      <c r="KO27" s="357"/>
      <c r="KP27" s="357"/>
      <c r="KQ27" s="357"/>
      <c r="KR27" s="357"/>
      <c r="KS27" s="357"/>
      <c r="KT27" s="357"/>
      <c r="KU27" s="357"/>
      <c r="KV27" s="357"/>
      <c r="KW27" s="357"/>
      <c r="KX27" s="357"/>
      <c r="KY27" s="357"/>
      <c r="KZ27" s="357"/>
      <c r="LA27" s="357"/>
      <c r="LB27" s="357"/>
      <c r="LC27" s="357"/>
      <c r="LD27" s="357"/>
      <c r="LE27" s="357"/>
      <c r="LF27" s="357"/>
      <c r="LG27" s="357"/>
      <c r="LH27" s="357"/>
      <c r="LI27" s="357"/>
      <c r="LJ27" s="357"/>
      <c r="LK27" s="357"/>
      <c r="LL27" s="357"/>
      <c r="LM27" s="357"/>
      <c r="LN27" s="357"/>
      <c r="LO27" s="357"/>
      <c r="LP27" s="357"/>
      <c r="LQ27" s="357"/>
      <c r="LR27" s="357"/>
      <c r="LS27" s="357"/>
      <c r="LT27" s="357"/>
      <c r="LU27" s="357"/>
      <c r="LV27" s="357"/>
      <c r="LW27" s="357"/>
      <c r="LX27" s="357"/>
      <c r="LY27" s="357"/>
      <c r="LZ27" s="357"/>
      <c r="MA27" s="357"/>
      <c r="MB27" s="357"/>
      <c r="MC27" s="357"/>
      <c r="MD27" s="357"/>
      <c r="ME27" s="357"/>
      <c r="MF27" s="357"/>
      <c r="MG27" s="357"/>
      <c r="MH27" s="357"/>
      <c r="MI27" s="357"/>
      <c r="MJ27" s="357"/>
      <c r="MK27" s="357"/>
      <c r="ML27" s="357"/>
      <c r="MM27" s="357"/>
      <c r="MN27" s="357"/>
      <c r="MO27" s="357"/>
      <c r="MP27" s="357"/>
      <c r="MQ27" s="357"/>
      <c r="MR27" s="357"/>
      <c r="MS27" s="357"/>
      <c r="MT27" s="357"/>
      <c r="MU27" s="357"/>
      <c r="MV27" s="357"/>
      <c r="MW27" s="357"/>
      <c r="MX27" s="357"/>
      <c r="MY27" s="357"/>
      <c r="MZ27" s="357"/>
      <c r="NA27" s="357"/>
      <c r="NB27" s="357"/>
      <c r="NC27" s="357"/>
      <c r="ND27" s="357"/>
      <c r="NE27" s="357"/>
      <c r="NF27" s="357"/>
      <c r="NG27" s="357"/>
      <c r="NH27" s="357"/>
      <c r="NI27" s="357"/>
      <c r="NJ27" s="357"/>
      <c r="NK27" s="357"/>
      <c r="NL27" s="357"/>
      <c r="NM27" s="357"/>
      <c r="NN27" s="357"/>
      <c r="NO27" s="357"/>
      <c r="NP27" s="357"/>
      <c r="NQ27" s="357"/>
      <c r="NR27" s="357"/>
      <c r="NS27" s="357"/>
      <c r="NT27" s="357"/>
      <c r="NU27" s="357"/>
      <c r="NV27" s="357"/>
      <c r="NW27" s="357"/>
      <c r="NX27" s="357"/>
      <c r="NY27" s="357"/>
      <c r="NZ27" s="357"/>
      <c r="OA27" s="357"/>
      <c r="OB27" s="357"/>
      <c r="OC27" s="357"/>
      <c r="OD27" s="357"/>
      <c r="OE27" s="357"/>
      <c r="OF27" s="357"/>
      <c r="OG27" s="357"/>
      <c r="OH27" s="357"/>
      <c r="OI27" s="357"/>
      <c r="OJ27" s="357"/>
      <c r="OK27" s="357"/>
      <c r="OL27" s="357"/>
      <c r="OM27" s="357"/>
      <c r="ON27" s="357"/>
      <c r="OO27" s="357"/>
      <c r="OP27" s="357"/>
      <c r="OQ27" s="357"/>
      <c r="OR27" s="357"/>
      <c r="OS27" s="357"/>
      <c r="OT27" s="357"/>
      <c r="OU27" s="357"/>
      <c r="OV27" s="357"/>
      <c r="OW27" s="357"/>
      <c r="OX27" s="357"/>
      <c r="OY27" s="357"/>
      <c r="OZ27" s="357"/>
      <c r="PA27" s="357"/>
      <c r="PB27" s="357"/>
      <c r="PC27" s="357"/>
      <c r="PD27" s="357"/>
      <c r="PE27" s="357"/>
      <c r="PF27" s="357"/>
      <c r="PG27" s="357"/>
      <c r="PH27" s="357"/>
      <c r="PI27" s="357"/>
      <c r="PJ27" s="357"/>
      <c r="PK27" s="357"/>
      <c r="PL27" s="357"/>
      <c r="PM27" s="357"/>
      <c r="PN27" s="357"/>
      <c r="PO27" s="357"/>
      <c r="PP27" s="357"/>
      <c r="PQ27" s="357"/>
      <c r="PR27" s="357"/>
      <c r="PS27" s="357"/>
      <c r="PT27" s="357"/>
      <c r="PU27" s="357"/>
      <c r="PV27" s="357"/>
      <c r="PW27" s="357"/>
      <c r="PX27" s="357"/>
      <c r="PY27" s="357"/>
      <c r="PZ27" s="357"/>
      <c r="QA27" s="357"/>
      <c r="QB27" s="357"/>
      <c r="QC27" s="357"/>
      <c r="QD27" s="357"/>
      <c r="QE27" s="357"/>
      <c r="QF27" s="357"/>
      <c r="QG27" s="357"/>
      <c r="QH27" s="357"/>
      <c r="QI27" s="357"/>
      <c r="QJ27" s="357"/>
      <c r="QK27" s="357"/>
      <c r="QL27" s="357"/>
      <c r="QM27" s="357"/>
      <c r="QN27" s="357"/>
      <c r="QO27" s="357"/>
      <c r="QP27" s="357"/>
      <c r="QQ27" s="357"/>
      <c r="QR27" s="357"/>
      <c r="QS27" s="357"/>
      <c r="QT27" s="357"/>
      <c r="QU27" s="357"/>
      <c r="QV27" s="357"/>
      <c r="QW27" s="357"/>
      <c r="QX27" s="357"/>
      <c r="QY27" s="357"/>
      <c r="QZ27" s="357"/>
      <c r="RA27" s="357"/>
      <c r="RB27" s="357"/>
      <c r="RC27" s="357"/>
      <c r="RD27" s="357"/>
      <c r="RE27" s="357"/>
      <c r="RF27" s="357"/>
      <c r="RG27" s="357"/>
      <c r="RH27" s="357"/>
      <c r="RI27" s="357"/>
      <c r="RJ27" s="357"/>
      <c r="RK27" s="357"/>
      <c r="RL27" s="357"/>
      <c r="RM27" s="357"/>
      <c r="RN27" s="357"/>
      <c r="RO27" s="357"/>
      <c r="RP27" s="357"/>
      <c r="RQ27" s="357"/>
      <c r="RR27" s="357"/>
      <c r="RS27" s="357"/>
      <c r="RT27" s="357"/>
      <c r="RU27" s="357"/>
      <c r="RV27" s="357"/>
      <c r="RW27" s="357"/>
      <c r="RX27" s="357"/>
      <c r="RY27" s="357"/>
      <c r="RZ27" s="357"/>
      <c r="SA27" s="357"/>
      <c r="SB27" s="357"/>
      <c r="SC27" s="357"/>
      <c r="SD27" s="357"/>
      <c r="SE27" s="357"/>
      <c r="SF27" s="357"/>
      <c r="SG27" s="357"/>
      <c r="SH27" s="357"/>
      <c r="SI27" s="357"/>
      <c r="SJ27" s="357"/>
      <c r="SK27" s="357"/>
      <c r="SL27" s="357"/>
      <c r="SM27" s="357"/>
      <c r="SN27" s="357"/>
      <c r="SO27" s="357"/>
      <c r="SP27" s="357"/>
      <c r="SQ27" s="357"/>
      <c r="SR27" s="357"/>
      <c r="SS27" s="357"/>
      <c r="ST27" s="357"/>
      <c r="SU27" s="357"/>
      <c r="SV27" s="357"/>
      <c r="SW27" s="357"/>
      <c r="SX27" s="357"/>
      <c r="SY27" s="357"/>
      <c r="SZ27" s="357"/>
      <c r="TA27" s="357"/>
      <c r="TB27" s="357"/>
      <c r="TC27" s="357"/>
      <c r="TD27" s="357"/>
      <c r="TE27" s="357"/>
      <c r="TF27" s="357"/>
      <c r="TG27" s="357"/>
      <c r="TH27" s="357"/>
      <c r="TI27" s="357"/>
      <c r="TJ27" s="357"/>
      <c r="TK27" s="357"/>
      <c r="TL27" s="357"/>
      <c r="TM27" s="357"/>
      <c r="TN27" s="357"/>
      <c r="TO27" s="357"/>
      <c r="TP27" s="357"/>
      <c r="TQ27" s="357"/>
      <c r="TR27" s="357"/>
      <c r="TS27" s="357"/>
      <c r="TT27" s="357"/>
      <c r="TU27" s="357"/>
      <c r="TV27" s="357"/>
      <c r="TW27" s="357"/>
      <c r="TX27" s="357"/>
      <c r="TY27" s="357"/>
      <c r="TZ27" s="357"/>
      <c r="UA27" s="357"/>
      <c r="UB27" s="357"/>
      <c r="UC27" s="357"/>
      <c r="UD27" s="357"/>
      <c r="UE27" s="357"/>
      <c r="UF27" s="357"/>
      <c r="UG27" s="357"/>
      <c r="UH27" s="357"/>
      <c r="UI27" s="357"/>
      <c r="UJ27" s="357"/>
      <c r="UK27" s="357"/>
      <c r="UL27" s="357"/>
      <c r="UM27" s="357"/>
      <c r="UN27" s="357"/>
      <c r="UO27" s="357"/>
      <c r="UP27" s="357"/>
      <c r="UQ27" s="357"/>
      <c r="UR27" s="357"/>
      <c r="US27" s="357"/>
      <c r="UT27" s="357"/>
      <c r="UU27" s="357"/>
      <c r="UV27" s="357"/>
      <c r="UW27" s="357"/>
      <c r="UX27" s="357"/>
      <c r="UY27" s="357"/>
      <c r="UZ27" s="357"/>
      <c r="VA27" s="357"/>
      <c r="VB27" s="357"/>
      <c r="VC27" s="357"/>
      <c r="VD27" s="357"/>
      <c r="VE27" s="357"/>
      <c r="VF27" s="357"/>
      <c r="VG27" s="357"/>
      <c r="VH27" s="357"/>
      <c r="VI27" s="357"/>
      <c r="VJ27" s="357"/>
      <c r="VK27" s="357"/>
      <c r="VL27" s="357"/>
      <c r="VM27" s="357"/>
      <c r="VN27" s="357"/>
    </row>
    <row r="28" spans="1:586" s="307" customFormat="1" ht="15.6" customHeight="1">
      <c r="A28" s="324"/>
      <c r="B28" s="1268" t="s">
        <v>368</v>
      </c>
      <c r="C28" s="1268"/>
      <c r="D28" s="1268"/>
      <c r="E28" s="1268"/>
      <c r="F28" s="1269"/>
      <c r="G28" s="1288" t="s">
        <v>1124</v>
      </c>
      <c r="H28" s="1288"/>
      <c r="I28" s="1288"/>
      <c r="J28" s="1288"/>
      <c r="K28" s="1288"/>
      <c r="L28" s="1289"/>
      <c r="M28" s="1108" t="s">
        <v>369</v>
      </c>
      <c r="N28" s="1109"/>
      <c r="O28" s="1109"/>
      <c r="P28" s="1109"/>
      <c r="Q28" s="1110"/>
      <c r="R28" s="1336">
        <v>46296</v>
      </c>
      <c r="S28" s="1271"/>
      <c r="T28" s="1271"/>
      <c r="U28" s="1271"/>
      <c r="V28" s="1271"/>
      <c r="W28" s="1273"/>
      <c r="X28" s="1108" t="s">
        <v>23</v>
      </c>
      <c r="Y28" s="1109"/>
      <c r="Z28" s="1109"/>
      <c r="AA28" s="1246" t="s">
        <v>370</v>
      </c>
      <c r="AB28" s="1247"/>
      <c r="AC28" s="1247"/>
      <c r="AD28" s="1248"/>
      <c r="AE28" s="1108" t="s">
        <v>24</v>
      </c>
      <c r="AF28" s="1109"/>
      <c r="AG28" s="1109"/>
      <c r="AH28" s="1109"/>
      <c r="AI28" s="1110"/>
      <c r="AJ28" s="1256" t="str">
        <f>IF(G28="1年3ケ月(1Year3Months)","1年3ケ月",IF(G28="1年6ケ月(1Year6Months)","1年6ケ月",IF(G28="1年9ケ月(1Year9Months)","1年9ケ月",IF(G28="2年(2Years)","2年",IF(G28="1ヶ月短期(1Month)","1ヶ月",IF(G28="2ヶ月短期(2Months)","2ヶ月",IF(G28="3ケ月短期(3Months)","3ケ月","")))))))</f>
        <v>1年6ケ月</v>
      </c>
      <c r="AK28" s="1257"/>
      <c r="AL28" s="1257"/>
      <c r="AM28" s="1257"/>
      <c r="AN28" s="1258"/>
      <c r="AO28" s="354"/>
      <c r="AP28" s="438" t="s">
        <v>371</v>
      </c>
      <c r="AQ28" s="438" t="s">
        <v>372</v>
      </c>
      <c r="AR28" s="438"/>
      <c r="AS28" s="438"/>
      <c r="AT28" s="438"/>
      <c r="AU28" s="438"/>
      <c r="AV28" s="438"/>
      <c r="AZ28" s="307" t="s">
        <v>373</v>
      </c>
      <c r="BG28" s="307" t="s">
        <v>374</v>
      </c>
      <c r="BH28" s="307" t="s">
        <v>375</v>
      </c>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357"/>
      <c r="ES28" s="357"/>
      <c r="ET28" s="357"/>
      <c r="EU28" s="357"/>
      <c r="EV28" s="357"/>
      <c r="EW28" s="357"/>
      <c r="EX28" s="357"/>
      <c r="EY28" s="357"/>
      <c r="EZ28" s="357"/>
      <c r="FA28" s="357"/>
      <c r="FB28" s="357"/>
      <c r="FC28" s="357"/>
      <c r="FD28" s="357"/>
      <c r="FE28" s="357"/>
      <c r="FF28" s="357"/>
      <c r="FG28" s="357"/>
      <c r="FH28" s="357"/>
      <c r="FI28" s="357"/>
      <c r="FJ28" s="357"/>
      <c r="FK28" s="357"/>
      <c r="FL28" s="357"/>
      <c r="FM28" s="357"/>
      <c r="FN28" s="357"/>
      <c r="FO28" s="357"/>
      <c r="FP28" s="357"/>
      <c r="FQ28" s="357"/>
      <c r="FR28" s="357"/>
      <c r="FS28" s="357"/>
      <c r="FT28" s="357"/>
      <c r="FU28" s="357"/>
      <c r="FV28" s="357"/>
      <c r="FW28" s="357"/>
      <c r="FX28" s="357"/>
      <c r="FY28" s="357"/>
      <c r="FZ28" s="357"/>
      <c r="GA28" s="357"/>
      <c r="GB28" s="357"/>
      <c r="GC28" s="357"/>
      <c r="GD28" s="357"/>
      <c r="GE28" s="357"/>
      <c r="GF28" s="357"/>
      <c r="GG28" s="357"/>
      <c r="GH28" s="357"/>
      <c r="GI28" s="357"/>
      <c r="GJ28" s="357"/>
      <c r="GK28" s="357"/>
      <c r="GL28" s="357"/>
      <c r="GM28" s="357"/>
      <c r="GN28" s="357"/>
      <c r="GO28" s="357"/>
      <c r="GP28" s="357"/>
      <c r="GQ28" s="357"/>
      <c r="GR28" s="357"/>
      <c r="GS28" s="357"/>
      <c r="GT28" s="357"/>
      <c r="GU28" s="357"/>
      <c r="GV28" s="357"/>
      <c r="GW28" s="357"/>
      <c r="GX28" s="357"/>
      <c r="GY28" s="357"/>
      <c r="GZ28" s="357"/>
      <c r="HA28" s="357"/>
      <c r="HB28" s="357"/>
      <c r="HC28" s="357"/>
      <c r="HD28" s="357"/>
      <c r="HE28" s="357"/>
      <c r="HF28" s="357"/>
      <c r="HG28" s="357"/>
      <c r="HH28" s="357"/>
      <c r="HI28" s="357"/>
      <c r="HJ28" s="357"/>
      <c r="HK28" s="357"/>
      <c r="HL28" s="357"/>
      <c r="HM28" s="357"/>
      <c r="HN28" s="357"/>
      <c r="HO28" s="357"/>
      <c r="HP28" s="357"/>
      <c r="HQ28" s="357"/>
      <c r="HR28" s="357"/>
      <c r="HS28" s="357"/>
      <c r="HT28" s="357"/>
      <c r="HU28" s="357"/>
      <c r="HV28" s="357"/>
      <c r="HW28" s="357"/>
      <c r="HX28" s="357"/>
      <c r="HY28" s="357"/>
      <c r="HZ28" s="357"/>
      <c r="IA28" s="357"/>
      <c r="IB28" s="357"/>
      <c r="IC28" s="357"/>
      <c r="ID28" s="357"/>
      <c r="IE28" s="357"/>
      <c r="IF28" s="357"/>
      <c r="IG28" s="357"/>
      <c r="IH28" s="357"/>
      <c r="II28" s="357"/>
      <c r="IJ28" s="357"/>
      <c r="IK28" s="357"/>
      <c r="IL28" s="357"/>
      <c r="IM28" s="357"/>
      <c r="IN28" s="357"/>
      <c r="IO28" s="357"/>
      <c r="IP28" s="357"/>
      <c r="IQ28" s="357"/>
      <c r="IR28" s="357"/>
      <c r="IS28" s="357"/>
      <c r="IT28" s="357"/>
      <c r="IU28" s="357"/>
      <c r="IV28" s="357"/>
      <c r="IW28" s="357"/>
      <c r="IX28" s="357"/>
      <c r="IY28" s="357"/>
      <c r="IZ28" s="357"/>
      <c r="JA28" s="357"/>
      <c r="JB28" s="357"/>
      <c r="JC28" s="357"/>
      <c r="JD28" s="357"/>
      <c r="JE28" s="357"/>
      <c r="JF28" s="357"/>
      <c r="JG28" s="357"/>
      <c r="JH28" s="357"/>
      <c r="JI28" s="357"/>
      <c r="JJ28" s="357"/>
      <c r="JK28" s="357"/>
      <c r="JL28" s="357"/>
      <c r="JM28" s="357"/>
      <c r="JN28" s="357"/>
      <c r="JO28" s="357"/>
      <c r="JP28" s="357"/>
      <c r="JQ28" s="357"/>
      <c r="JR28" s="357"/>
      <c r="JS28" s="357"/>
      <c r="JT28" s="357"/>
      <c r="JU28" s="357"/>
      <c r="JV28" s="357"/>
      <c r="JW28" s="357"/>
      <c r="JX28" s="357"/>
      <c r="JY28" s="357"/>
      <c r="JZ28" s="357"/>
      <c r="KA28" s="357"/>
      <c r="KB28" s="357"/>
      <c r="KC28" s="357"/>
      <c r="KD28" s="357"/>
      <c r="KE28" s="357"/>
      <c r="KF28" s="357"/>
      <c r="KG28" s="357"/>
      <c r="KH28" s="357"/>
      <c r="KI28" s="357"/>
      <c r="KJ28" s="357"/>
      <c r="KK28" s="357"/>
      <c r="KL28" s="357"/>
      <c r="KM28" s="357"/>
      <c r="KN28" s="357"/>
      <c r="KO28" s="357"/>
      <c r="KP28" s="357"/>
      <c r="KQ28" s="357"/>
      <c r="KR28" s="357"/>
      <c r="KS28" s="357"/>
      <c r="KT28" s="357"/>
      <c r="KU28" s="357"/>
      <c r="KV28" s="357"/>
      <c r="KW28" s="357"/>
      <c r="KX28" s="357"/>
      <c r="KY28" s="357"/>
      <c r="KZ28" s="357"/>
      <c r="LA28" s="357"/>
      <c r="LB28" s="357"/>
      <c r="LC28" s="357"/>
      <c r="LD28" s="357"/>
      <c r="LE28" s="357"/>
      <c r="LF28" s="357"/>
      <c r="LG28" s="357"/>
      <c r="LH28" s="357"/>
      <c r="LI28" s="357"/>
      <c r="LJ28" s="357"/>
      <c r="LK28" s="357"/>
      <c r="LL28" s="357"/>
      <c r="LM28" s="357"/>
      <c r="LN28" s="357"/>
      <c r="LO28" s="357"/>
      <c r="LP28" s="357"/>
      <c r="LQ28" s="357"/>
      <c r="LR28" s="357"/>
      <c r="LS28" s="357"/>
      <c r="LT28" s="357"/>
      <c r="LU28" s="357"/>
      <c r="LV28" s="357"/>
      <c r="LW28" s="357"/>
      <c r="LX28" s="357"/>
      <c r="LY28" s="357"/>
      <c r="LZ28" s="357"/>
      <c r="MA28" s="357"/>
      <c r="MB28" s="357"/>
      <c r="MC28" s="357"/>
      <c r="MD28" s="357"/>
      <c r="ME28" s="357"/>
      <c r="MF28" s="357"/>
      <c r="MG28" s="357"/>
      <c r="MH28" s="357"/>
      <c r="MI28" s="357"/>
      <c r="MJ28" s="357"/>
      <c r="MK28" s="357"/>
      <c r="ML28" s="357"/>
      <c r="MM28" s="357"/>
      <c r="MN28" s="357"/>
      <c r="MO28" s="357"/>
      <c r="MP28" s="357"/>
      <c r="MQ28" s="357"/>
      <c r="MR28" s="357"/>
      <c r="MS28" s="357"/>
      <c r="MT28" s="357"/>
      <c r="MU28" s="357"/>
      <c r="MV28" s="357"/>
      <c r="MW28" s="357"/>
      <c r="MX28" s="357"/>
      <c r="MY28" s="357"/>
      <c r="MZ28" s="357"/>
      <c r="NA28" s="357"/>
      <c r="NB28" s="357"/>
      <c r="NC28" s="357"/>
      <c r="ND28" s="357"/>
      <c r="NE28" s="357"/>
      <c r="NF28" s="357"/>
      <c r="NG28" s="357"/>
      <c r="NH28" s="357"/>
      <c r="NI28" s="357"/>
      <c r="NJ28" s="357"/>
      <c r="NK28" s="357"/>
      <c r="NL28" s="357"/>
      <c r="NM28" s="357"/>
      <c r="NN28" s="357"/>
      <c r="NO28" s="357"/>
      <c r="NP28" s="357"/>
      <c r="NQ28" s="357"/>
      <c r="NR28" s="357"/>
      <c r="NS28" s="357"/>
      <c r="NT28" s="357"/>
      <c r="NU28" s="357"/>
      <c r="NV28" s="357"/>
      <c r="NW28" s="357"/>
      <c r="NX28" s="357"/>
      <c r="NY28" s="357"/>
      <c r="NZ28" s="357"/>
      <c r="OA28" s="357"/>
      <c r="OB28" s="357"/>
      <c r="OC28" s="357"/>
      <c r="OD28" s="357"/>
      <c r="OE28" s="357"/>
      <c r="OF28" s="357"/>
      <c r="OG28" s="357"/>
      <c r="OH28" s="357"/>
      <c r="OI28" s="357"/>
      <c r="OJ28" s="357"/>
      <c r="OK28" s="357"/>
      <c r="OL28" s="357"/>
      <c r="OM28" s="357"/>
      <c r="ON28" s="357"/>
      <c r="OO28" s="357"/>
      <c r="OP28" s="357"/>
      <c r="OQ28" s="357"/>
      <c r="OR28" s="357"/>
      <c r="OS28" s="357"/>
      <c r="OT28" s="357"/>
      <c r="OU28" s="357"/>
      <c r="OV28" s="357"/>
      <c r="OW28" s="357"/>
      <c r="OX28" s="357"/>
      <c r="OY28" s="357"/>
      <c r="OZ28" s="357"/>
      <c r="PA28" s="357"/>
      <c r="PB28" s="357"/>
      <c r="PC28" s="357"/>
      <c r="PD28" s="357"/>
      <c r="PE28" s="357"/>
      <c r="PF28" s="357"/>
      <c r="PG28" s="357"/>
      <c r="PH28" s="357"/>
      <c r="PI28" s="357"/>
      <c r="PJ28" s="357"/>
      <c r="PK28" s="357"/>
      <c r="PL28" s="357"/>
      <c r="PM28" s="357"/>
      <c r="PN28" s="357"/>
      <c r="PO28" s="357"/>
      <c r="PP28" s="357"/>
      <c r="PQ28" s="357"/>
      <c r="PR28" s="357"/>
      <c r="PS28" s="357"/>
      <c r="PT28" s="357"/>
      <c r="PU28" s="357"/>
      <c r="PV28" s="357"/>
      <c r="PW28" s="357"/>
      <c r="PX28" s="357"/>
      <c r="PY28" s="357"/>
      <c r="PZ28" s="357"/>
      <c r="QA28" s="357"/>
      <c r="QB28" s="357"/>
      <c r="QC28" s="357"/>
      <c r="QD28" s="357"/>
      <c r="QE28" s="357"/>
      <c r="QF28" s="357"/>
      <c r="QG28" s="357"/>
      <c r="QH28" s="357"/>
      <c r="QI28" s="357"/>
      <c r="QJ28" s="357"/>
      <c r="QK28" s="357"/>
      <c r="QL28" s="357"/>
      <c r="QM28" s="357"/>
      <c r="QN28" s="357"/>
      <c r="QO28" s="357"/>
      <c r="QP28" s="357"/>
      <c r="QQ28" s="357"/>
      <c r="QR28" s="357"/>
      <c r="QS28" s="357"/>
      <c r="QT28" s="357"/>
      <c r="QU28" s="357"/>
      <c r="QV28" s="357"/>
      <c r="QW28" s="357"/>
      <c r="QX28" s="357"/>
      <c r="QY28" s="357"/>
      <c r="QZ28" s="357"/>
      <c r="RA28" s="357"/>
      <c r="RB28" s="357"/>
      <c r="RC28" s="357"/>
      <c r="RD28" s="357"/>
      <c r="RE28" s="357"/>
      <c r="RF28" s="357"/>
      <c r="RG28" s="357"/>
      <c r="RH28" s="357"/>
      <c r="RI28" s="357"/>
      <c r="RJ28" s="357"/>
      <c r="RK28" s="357"/>
      <c r="RL28" s="357"/>
      <c r="RM28" s="357"/>
      <c r="RN28" s="357"/>
      <c r="RO28" s="357"/>
      <c r="RP28" s="357"/>
      <c r="RQ28" s="357"/>
      <c r="RR28" s="357"/>
      <c r="RS28" s="357"/>
      <c r="RT28" s="357"/>
      <c r="RU28" s="357"/>
      <c r="RV28" s="357"/>
      <c r="RW28" s="357"/>
      <c r="RX28" s="357"/>
      <c r="RY28" s="357"/>
      <c r="RZ28" s="357"/>
      <c r="SA28" s="357"/>
      <c r="SB28" s="357"/>
      <c r="SC28" s="357"/>
      <c r="SD28" s="357"/>
      <c r="SE28" s="357"/>
      <c r="SF28" s="357"/>
      <c r="SG28" s="357"/>
      <c r="SH28" s="357"/>
      <c r="SI28" s="357"/>
      <c r="SJ28" s="357"/>
      <c r="SK28" s="357"/>
      <c r="SL28" s="357"/>
      <c r="SM28" s="357"/>
      <c r="SN28" s="357"/>
      <c r="SO28" s="357"/>
      <c r="SP28" s="357"/>
      <c r="SQ28" s="357"/>
      <c r="SR28" s="357"/>
      <c r="SS28" s="357"/>
      <c r="ST28" s="357"/>
      <c r="SU28" s="357"/>
      <c r="SV28" s="357"/>
      <c r="SW28" s="357"/>
      <c r="SX28" s="357"/>
      <c r="SY28" s="357"/>
      <c r="SZ28" s="357"/>
      <c r="TA28" s="357"/>
      <c r="TB28" s="357"/>
      <c r="TC28" s="357"/>
      <c r="TD28" s="357"/>
      <c r="TE28" s="357"/>
      <c r="TF28" s="357"/>
      <c r="TG28" s="357"/>
      <c r="TH28" s="357"/>
      <c r="TI28" s="357"/>
      <c r="TJ28" s="357"/>
      <c r="TK28" s="357"/>
      <c r="TL28" s="357"/>
      <c r="TM28" s="357"/>
      <c r="TN28" s="357"/>
      <c r="TO28" s="357"/>
      <c r="TP28" s="357"/>
      <c r="TQ28" s="357"/>
      <c r="TR28" s="357"/>
      <c r="TS28" s="357"/>
      <c r="TT28" s="357"/>
      <c r="TU28" s="357"/>
      <c r="TV28" s="357"/>
      <c r="TW28" s="357"/>
      <c r="TX28" s="357"/>
      <c r="TY28" s="357"/>
      <c r="TZ28" s="357"/>
      <c r="UA28" s="357"/>
      <c r="UB28" s="357"/>
      <c r="UC28" s="357"/>
      <c r="UD28" s="357"/>
      <c r="UE28" s="357"/>
      <c r="UF28" s="357"/>
      <c r="UG28" s="357"/>
      <c r="UH28" s="357"/>
      <c r="UI28" s="357"/>
      <c r="UJ28" s="357"/>
      <c r="UK28" s="357"/>
      <c r="UL28" s="357"/>
      <c r="UM28" s="357"/>
      <c r="UN28" s="357"/>
      <c r="UO28" s="357"/>
      <c r="UP28" s="357"/>
      <c r="UQ28" s="357"/>
      <c r="UR28" s="357"/>
      <c r="US28" s="357"/>
      <c r="UT28" s="357"/>
      <c r="UU28" s="357"/>
      <c r="UV28" s="357"/>
      <c r="UW28" s="357"/>
      <c r="UX28" s="357"/>
      <c r="UY28" s="357"/>
      <c r="UZ28" s="357"/>
      <c r="VA28" s="357"/>
      <c r="VB28" s="357"/>
      <c r="VC28" s="357"/>
      <c r="VD28" s="357"/>
      <c r="VE28" s="357"/>
      <c r="VF28" s="357"/>
      <c r="VG28" s="357"/>
      <c r="VH28" s="357"/>
      <c r="VI28" s="357"/>
      <c r="VJ28" s="357"/>
      <c r="VK28" s="357"/>
      <c r="VL28" s="357"/>
      <c r="VM28" s="357"/>
      <c r="VN28" s="357"/>
    </row>
    <row r="29" spans="1:586" s="307" customFormat="1" ht="15.6" customHeight="1">
      <c r="A29" s="325"/>
      <c r="B29" s="1114" t="s">
        <v>376</v>
      </c>
      <c r="C29" s="1114"/>
      <c r="D29" s="1114"/>
      <c r="E29" s="1114"/>
      <c r="F29" s="1115"/>
      <c r="G29" s="1290"/>
      <c r="H29" s="1290"/>
      <c r="I29" s="1290"/>
      <c r="J29" s="1290"/>
      <c r="K29" s="1290"/>
      <c r="L29" s="1291"/>
      <c r="M29" s="1309" t="s">
        <v>377</v>
      </c>
      <c r="N29" s="1310"/>
      <c r="O29" s="1310"/>
      <c r="P29" s="1310"/>
      <c r="Q29" s="1311"/>
      <c r="R29" s="1295" t="str">
        <f>IF(R28="","YYYY/MM/DD","")</f>
        <v/>
      </c>
      <c r="S29" s="1296"/>
      <c r="T29" s="1296"/>
      <c r="U29" s="1296"/>
      <c r="V29" s="1296"/>
      <c r="W29" s="1308"/>
      <c r="X29" s="1312" t="s">
        <v>378</v>
      </c>
      <c r="Y29" s="1313"/>
      <c r="Z29" s="1313"/>
      <c r="AA29" s="1249"/>
      <c r="AB29" s="1250"/>
      <c r="AC29" s="1250"/>
      <c r="AD29" s="1251"/>
      <c r="AE29" s="1339" t="s">
        <v>379</v>
      </c>
      <c r="AF29" s="1340"/>
      <c r="AG29" s="1340"/>
      <c r="AH29" s="1340"/>
      <c r="AI29" s="1341"/>
      <c r="AJ29" s="1259"/>
      <c r="AK29" s="1260"/>
      <c r="AL29" s="1260"/>
      <c r="AM29" s="1260"/>
      <c r="AN29" s="1261"/>
      <c r="AO29" s="354"/>
      <c r="AP29" s="438" t="s">
        <v>380</v>
      </c>
      <c r="AQ29" s="438" t="s">
        <v>381</v>
      </c>
      <c r="AR29" s="438"/>
      <c r="AS29" s="438"/>
      <c r="AT29" s="438"/>
      <c r="AU29" s="438"/>
      <c r="AV29" s="438"/>
      <c r="AZ29" s="307" t="s">
        <v>382</v>
      </c>
      <c r="BG29" s="307" t="s">
        <v>383</v>
      </c>
      <c r="BH29" s="307" t="s">
        <v>384</v>
      </c>
      <c r="CN29" s="357"/>
      <c r="CO29" s="357"/>
      <c r="CP29" s="357"/>
      <c r="CQ29" s="357"/>
      <c r="CR29" s="357"/>
      <c r="CS29" s="357"/>
      <c r="CT29" s="357"/>
      <c r="CU29" s="357"/>
      <c r="CV29" s="357"/>
      <c r="CW29" s="357"/>
      <c r="CX29" s="357"/>
      <c r="CY29" s="357"/>
      <c r="CZ29" s="357"/>
      <c r="DA29" s="357"/>
      <c r="DB29" s="357"/>
      <c r="DC29" s="357"/>
      <c r="DD29" s="357"/>
      <c r="DE29" s="357"/>
      <c r="DF29" s="357"/>
      <c r="DG29" s="357"/>
      <c r="DH29" s="357"/>
      <c r="DI29" s="357"/>
      <c r="DJ29" s="357"/>
      <c r="DK29" s="357"/>
      <c r="DL29" s="357"/>
      <c r="DM29" s="357"/>
      <c r="DN29" s="357"/>
      <c r="DO29" s="357"/>
      <c r="DP29" s="357"/>
      <c r="DQ29" s="357"/>
      <c r="DR29" s="357"/>
      <c r="DS29" s="357"/>
      <c r="DT29" s="357"/>
      <c r="DU29" s="357"/>
      <c r="DV29" s="357"/>
      <c r="DW29" s="357"/>
      <c r="DX29" s="357"/>
      <c r="DY29" s="357"/>
      <c r="DZ29" s="357"/>
      <c r="EA29" s="357"/>
      <c r="EB29" s="357"/>
      <c r="EC29" s="357"/>
      <c r="ED29" s="357"/>
      <c r="EE29" s="357"/>
      <c r="EF29" s="357"/>
      <c r="EG29" s="357"/>
      <c r="EH29" s="357"/>
      <c r="EI29" s="357"/>
      <c r="EJ29" s="357"/>
      <c r="EK29" s="357"/>
      <c r="EL29" s="357"/>
      <c r="EM29" s="357"/>
      <c r="EN29" s="357"/>
      <c r="EO29" s="357"/>
      <c r="EP29" s="357"/>
      <c r="EQ29" s="357"/>
      <c r="ER29" s="357"/>
      <c r="ES29" s="357"/>
      <c r="ET29" s="357"/>
      <c r="EU29" s="357"/>
      <c r="EV29" s="357"/>
      <c r="EW29" s="357"/>
      <c r="EX29" s="357"/>
      <c r="EY29" s="357"/>
      <c r="EZ29" s="357"/>
      <c r="FA29" s="357"/>
      <c r="FB29" s="357"/>
      <c r="FC29" s="357"/>
      <c r="FD29" s="357"/>
      <c r="FE29" s="357"/>
      <c r="FF29" s="357"/>
      <c r="FG29" s="357"/>
      <c r="FH29" s="357"/>
      <c r="FI29" s="357"/>
      <c r="FJ29" s="357"/>
      <c r="FK29" s="357"/>
      <c r="FL29" s="357"/>
      <c r="FM29" s="357"/>
      <c r="FN29" s="357"/>
      <c r="FO29" s="357"/>
      <c r="FP29" s="357"/>
      <c r="FQ29" s="357"/>
      <c r="FR29" s="357"/>
      <c r="FS29" s="357"/>
      <c r="FT29" s="357"/>
      <c r="FU29" s="357"/>
      <c r="FV29" s="357"/>
      <c r="FW29" s="357"/>
      <c r="FX29" s="357"/>
      <c r="FY29" s="357"/>
      <c r="FZ29" s="357"/>
      <c r="GA29" s="357"/>
      <c r="GB29" s="357"/>
      <c r="GC29" s="357"/>
      <c r="GD29" s="357"/>
      <c r="GE29" s="357"/>
      <c r="GF29" s="357"/>
      <c r="GG29" s="357"/>
      <c r="GH29" s="357"/>
      <c r="GI29" s="357"/>
      <c r="GJ29" s="357"/>
      <c r="GK29" s="357"/>
      <c r="GL29" s="357"/>
      <c r="GM29" s="357"/>
      <c r="GN29" s="357"/>
      <c r="GO29" s="357"/>
      <c r="GP29" s="357"/>
      <c r="GQ29" s="357"/>
      <c r="GR29" s="357"/>
      <c r="GS29" s="357"/>
      <c r="GT29" s="357"/>
      <c r="GU29" s="357"/>
      <c r="GV29" s="357"/>
      <c r="GW29" s="357"/>
      <c r="GX29" s="357"/>
      <c r="GY29" s="357"/>
      <c r="GZ29" s="357"/>
      <c r="HA29" s="357"/>
      <c r="HB29" s="357"/>
      <c r="HC29" s="357"/>
      <c r="HD29" s="357"/>
      <c r="HE29" s="357"/>
      <c r="HF29" s="357"/>
      <c r="HG29" s="357"/>
      <c r="HH29" s="357"/>
      <c r="HI29" s="357"/>
      <c r="HJ29" s="357"/>
      <c r="HK29" s="357"/>
      <c r="HL29" s="357"/>
      <c r="HM29" s="357"/>
      <c r="HN29" s="357"/>
      <c r="HO29" s="357"/>
      <c r="HP29" s="357"/>
      <c r="HQ29" s="357"/>
      <c r="HR29" s="357"/>
      <c r="HS29" s="357"/>
      <c r="HT29" s="357"/>
      <c r="HU29" s="357"/>
      <c r="HV29" s="357"/>
      <c r="HW29" s="357"/>
      <c r="HX29" s="357"/>
      <c r="HY29" s="357"/>
      <c r="HZ29" s="357"/>
      <c r="IA29" s="357"/>
      <c r="IB29" s="357"/>
      <c r="IC29" s="357"/>
      <c r="ID29" s="357"/>
      <c r="IE29" s="357"/>
      <c r="IF29" s="357"/>
      <c r="IG29" s="357"/>
      <c r="IH29" s="357"/>
      <c r="II29" s="357"/>
      <c r="IJ29" s="357"/>
      <c r="IK29" s="357"/>
      <c r="IL29" s="357"/>
      <c r="IM29" s="357"/>
      <c r="IN29" s="357"/>
      <c r="IO29" s="357"/>
      <c r="IP29" s="357"/>
      <c r="IQ29" s="357"/>
      <c r="IR29" s="357"/>
      <c r="IS29" s="357"/>
      <c r="IT29" s="357"/>
      <c r="IU29" s="357"/>
      <c r="IV29" s="357"/>
      <c r="IW29" s="357"/>
      <c r="IX29" s="357"/>
      <c r="IY29" s="357"/>
      <c r="IZ29" s="357"/>
      <c r="JA29" s="357"/>
      <c r="JB29" s="357"/>
      <c r="JC29" s="357"/>
      <c r="JD29" s="357"/>
      <c r="JE29" s="357"/>
      <c r="JF29" s="357"/>
      <c r="JG29" s="357"/>
      <c r="JH29" s="357"/>
      <c r="JI29" s="357"/>
      <c r="JJ29" s="357"/>
      <c r="JK29" s="357"/>
      <c r="JL29" s="357"/>
      <c r="JM29" s="357"/>
      <c r="JN29" s="357"/>
      <c r="JO29" s="357"/>
      <c r="JP29" s="357"/>
      <c r="JQ29" s="357"/>
      <c r="JR29" s="357"/>
      <c r="JS29" s="357"/>
      <c r="JT29" s="357"/>
      <c r="JU29" s="357"/>
      <c r="JV29" s="357"/>
      <c r="JW29" s="357"/>
      <c r="JX29" s="357"/>
      <c r="JY29" s="357"/>
      <c r="JZ29" s="357"/>
      <c r="KA29" s="357"/>
      <c r="KB29" s="357"/>
      <c r="KC29" s="357"/>
      <c r="KD29" s="357"/>
      <c r="KE29" s="357"/>
      <c r="KF29" s="357"/>
      <c r="KG29" s="357"/>
      <c r="KH29" s="357"/>
      <c r="KI29" s="357"/>
      <c r="KJ29" s="357"/>
      <c r="KK29" s="357"/>
      <c r="KL29" s="357"/>
      <c r="KM29" s="357"/>
      <c r="KN29" s="357"/>
      <c r="KO29" s="357"/>
      <c r="KP29" s="357"/>
      <c r="KQ29" s="357"/>
      <c r="KR29" s="357"/>
      <c r="KS29" s="357"/>
      <c r="KT29" s="357"/>
      <c r="KU29" s="357"/>
      <c r="KV29" s="357"/>
      <c r="KW29" s="357"/>
      <c r="KX29" s="357"/>
      <c r="KY29" s="357"/>
      <c r="KZ29" s="357"/>
      <c r="LA29" s="357"/>
      <c r="LB29" s="357"/>
      <c r="LC29" s="357"/>
      <c r="LD29" s="357"/>
      <c r="LE29" s="357"/>
      <c r="LF29" s="357"/>
      <c r="LG29" s="357"/>
      <c r="LH29" s="357"/>
      <c r="LI29" s="357"/>
      <c r="LJ29" s="357"/>
      <c r="LK29" s="357"/>
      <c r="LL29" s="357"/>
      <c r="LM29" s="357"/>
      <c r="LN29" s="357"/>
      <c r="LO29" s="357"/>
      <c r="LP29" s="357"/>
      <c r="LQ29" s="357"/>
      <c r="LR29" s="357"/>
      <c r="LS29" s="357"/>
      <c r="LT29" s="357"/>
      <c r="LU29" s="357"/>
      <c r="LV29" s="357"/>
      <c r="LW29" s="357"/>
      <c r="LX29" s="357"/>
      <c r="LY29" s="357"/>
      <c r="LZ29" s="357"/>
      <c r="MA29" s="357"/>
      <c r="MB29" s="357"/>
      <c r="MC29" s="357"/>
      <c r="MD29" s="357"/>
      <c r="ME29" s="357"/>
      <c r="MF29" s="357"/>
      <c r="MG29" s="357"/>
      <c r="MH29" s="357"/>
      <c r="MI29" s="357"/>
      <c r="MJ29" s="357"/>
      <c r="MK29" s="357"/>
      <c r="ML29" s="357"/>
      <c r="MM29" s="357"/>
      <c r="MN29" s="357"/>
      <c r="MO29" s="357"/>
      <c r="MP29" s="357"/>
      <c r="MQ29" s="357"/>
      <c r="MR29" s="357"/>
      <c r="MS29" s="357"/>
      <c r="MT29" s="357"/>
      <c r="MU29" s="357"/>
      <c r="MV29" s="357"/>
      <c r="MW29" s="357"/>
      <c r="MX29" s="357"/>
      <c r="MY29" s="357"/>
      <c r="MZ29" s="357"/>
      <c r="NA29" s="357"/>
      <c r="NB29" s="357"/>
      <c r="NC29" s="357"/>
      <c r="ND29" s="357"/>
      <c r="NE29" s="357"/>
      <c r="NF29" s="357"/>
      <c r="NG29" s="357"/>
      <c r="NH29" s="357"/>
      <c r="NI29" s="357"/>
      <c r="NJ29" s="357"/>
      <c r="NK29" s="357"/>
      <c r="NL29" s="357"/>
      <c r="NM29" s="357"/>
      <c r="NN29" s="357"/>
      <c r="NO29" s="357"/>
      <c r="NP29" s="357"/>
      <c r="NQ29" s="357"/>
      <c r="NR29" s="357"/>
      <c r="NS29" s="357"/>
      <c r="NT29" s="357"/>
      <c r="NU29" s="357"/>
      <c r="NV29" s="357"/>
      <c r="NW29" s="357"/>
      <c r="NX29" s="357"/>
      <c r="NY29" s="357"/>
      <c r="NZ29" s="357"/>
      <c r="OA29" s="357"/>
      <c r="OB29" s="357"/>
      <c r="OC29" s="357"/>
      <c r="OD29" s="357"/>
      <c r="OE29" s="357"/>
      <c r="OF29" s="357"/>
      <c r="OG29" s="357"/>
      <c r="OH29" s="357"/>
      <c r="OI29" s="357"/>
      <c r="OJ29" s="357"/>
      <c r="OK29" s="357"/>
      <c r="OL29" s="357"/>
      <c r="OM29" s="357"/>
      <c r="ON29" s="357"/>
      <c r="OO29" s="357"/>
      <c r="OP29" s="357"/>
      <c r="OQ29" s="357"/>
      <c r="OR29" s="357"/>
      <c r="OS29" s="357"/>
      <c r="OT29" s="357"/>
      <c r="OU29" s="357"/>
      <c r="OV29" s="357"/>
      <c r="OW29" s="357"/>
      <c r="OX29" s="357"/>
      <c r="OY29" s="357"/>
      <c r="OZ29" s="357"/>
      <c r="PA29" s="357"/>
      <c r="PB29" s="357"/>
      <c r="PC29" s="357"/>
      <c r="PD29" s="357"/>
      <c r="PE29" s="357"/>
      <c r="PF29" s="357"/>
      <c r="PG29" s="357"/>
      <c r="PH29" s="357"/>
      <c r="PI29" s="357"/>
      <c r="PJ29" s="357"/>
      <c r="PK29" s="357"/>
      <c r="PL29" s="357"/>
      <c r="PM29" s="357"/>
      <c r="PN29" s="357"/>
      <c r="PO29" s="357"/>
      <c r="PP29" s="357"/>
      <c r="PQ29" s="357"/>
      <c r="PR29" s="357"/>
      <c r="PS29" s="357"/>
      <c r="PT29" s="357"/>
      <c r="PU29" s="357"/>
      <c r="PV29" s="357"/>
      <c r="PW29" s="357"/>
      <c r="PX29" s="357"/>
      <c r="PY29" s="357"/>
      <c r="PZ29" s="357"/>
      <c r="QA29" s="357"/>
      <c r="QB29" s="357"/>
      <c r="QC29" s="357"/>
      <c r="QD29" s="357"/>
      <c r="QE29" s="357"/>
      <c r="QF29" s="357"/>
      <c r="QG29" s="357"/>
      <c r="QH29" s="357"/>
      <c r="QI29" s="357"/>
      <c r="QJ29" s="357"/>
      <c r="QK29" s="357"/>
      <c r="QL29" s="357"/>
      <c r="QM29" s="357"/>
      <c r="QN29" s="357"/>
      <c r="QO29" s="357"/>
      <c r="QP29" s="357"/>
      <c r="QQ29" s="357"/>
      <c r="QR29" s="357"/>
      <c r="QS29" s="357"/>
      <c r="QT29" s="357"/>
      <c r="QU29" s="357"/>
      <c r="QV29" s="357"/>
      <c r="QW29" s="357"/>
      <c r="QX29" s="357"/>
      <c r="QY29" s="357"/>
      <c r="QZ29" s="357"/>
      <c r="RA29" s="357"/>
      <c r="RB29" s="357"/>
      <c r="RC29" s="357"/>
      <c r="RD29" s="357"/>
      <c r="RE29" s="357"/>
      <c r="RF29" s="357"/>
      <c r="RG29" s="357"/>
      <c r="RH29" s="357"/>
      <c r="RI29" s="357"/>
      <c r="RJ29" s="357"/>
      <c r="RK29" s="357"/>
      <c r="RL29" s="357"/>
      <c r="RM29" s="357"/>
      <c r="RN29" s="357"/>
      <c r="RO29" s="357"/>
      <c r="RP29" s="357"/>
      <c r="RQ29" s="357"/>
      <c r="RR29" s="357"/>
      <c r="RS29" s="357"/>
      <c r="RT29" s="357"/>
      <c r="RU29" s="357"/>
      <c r="RV29" s="357"/>
      <c r="RW29" s="357"/>
      <c r="RX29" s="357"/>
      <c r="RY29" s="357"/>
      <c r="RZ29" s="357"/>
      <c r="SA29" s="357"/>
      <c r="SB29" s="357"/>
      <c r="SC29" s="357"/>
      <c r="SD29" s="357"/>
      <c r="SE29" s="357"/>
      <c r="SF29" s="357"/>
      <c r="SG29" s="357"/>
      <c r="SH29" s="357"/>
      <c r="SI29" s="357"/>
      <c r="SJ29" s="357"/>
      <c r="SK29" s="357"/>
      <c r="SL29" s="357"/>
      <c r="SM29" s="357"/>
      <c r="SN29" s="357"/>
      <c r="SO29" s="357"/>
      <c r="SP29" s="357"/>
      <c r="SQ29" s="357"/>
      <c r="SR29" s="357"/>
      <c r="SS29" s="357"/>
      <c r="ST29" s="357"/>
      <c r="SU29" s="357"/>
      <c r="SV29" s="357"/>
      <c r="SW29" s="357"/>
      <c r="SX29" s="357"/>
      <c r="SY29" s="357"/>
      <c r="SZ29" s="357"/>
      <c r="TA29" s="357"/>
      <c r="TB29" s="357"/>
      <c r="TC29" s="357"/>
      <c r="TD29" s="357"/>
      <c r="TE29" s="357"/>
      <c r="TF29" s="357"/>
      <c r="TG29" s="357"/>
      <c r="TH29" s="357"/>
      <c r="TI29" s="357"/>
      <c r="TJ29" s="357"/>
      <c r="TK29" s="357"/>
      <c r="TL29" s="357"/>
      <c r="TM29" s="357"/>
      <c r="TN29" s="357"/>
      <c r="TO29" s="357"/>
      <c r="TP29" s="357"/>
      <c r="TQ29" s="357"/>
      <c r="TR29" s="357"/>
      <c r="TS29" s="357"/>
      <c r="TT29" s="357"/>
      <c r="TU29" s="357"/>
      <c r="TV29" s="357"/>
      <c r="TW29" s="357"/>
      <c r="TX29" s="357"/>
      <c r="TY29" s="357"/>
      <c r="TZ29" s="357"/>
      <c r="UA29" s="357"/>
      <c r="UB29" s="357"/>
      <c r="UC29" s="357"/>
      <c r="UD29" s="357"/>
      <c r="UE29" s="357"/>
      <c r="UF29" s="357"/>
      <c r="UG29" s="357"/>
      <c r="UH29" s="357"/>
      <c r="UI29" s="357"/>
      <c r="UJ29" s="357"/>
      <c r="UK29" s="357"/>
      <c r="UL29" s="357"/>
      <c r="UM29" s="357"/>
      <c r="UN29" s="357"/>
      <c r="UO29" s="357"/>
      <c r="UP29" s="357"/>
      <c r="UQ29" s="357"/>
      <c r="UR29" s="357"/>
      <c r="US29" s="357"/>
      <c r="UT29" s="357"/>
      <c r="UU29" s="357"/>
      <c r="UV29" s="357"/>
      <c r="UW29" s="357"/>
      <c r="UX29" s="357"/>
      <c r="UY29" s="357"/>
      <c r="UZ29" s="357"/>
      <c r="VA29" s="357"/>
      <c r="VB29" s="357"/>
      <c r="VC29" s="357"/>
      <c r="VD29" s="357"/>
      <c r="VE29" s="357"/>
      <c r="VF29" s="357"/>
      <c r="VG29" s="357"/>
      <c r="VH29" s="357"/>
      <c r="VI29" s="357"/>
      <c r="VJ29" s="357"/>
      <c r="VK29" s="357"/>
      <c r="VL29" s="357"/>
      <c r="VM29" s="357"/>
      <c r="VN29" s="357"/>
    </row>
    <row r="30" spans="1:586" s="307" customFormat="1" ht="9" customHeight="1">
      <c r="A30" s="326"/>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27"/>
      <c r="AI30" s="327"/>
      <c r="AJ30" s="327"/>
      <c r="AK30" s="327"/>
      <c r="AL30" s="327"/>
      <c r="AM30" s="327"/>
      <c r="AN30" s="327"/>
      <c r="AO30" s="354"/>
      <c r="AP30" s="438" t="s">
        <v>385</v>
      </c>
      <c r="AQ30" s="438" t="s">
        <v>386</v>
      </c>
      <c r="AR30" s="438"/>
      <c r="AS30" s="438"/>
      <c r="AT30" s="438"/>
      <c r="AU30" s="438"/>
      <c r="AV30" s="438"/>
      <c r="AZ30" s="307" t="s">
        <v>387</v>
      </c>
      <c r="BG30" s="307" t="s">
        <v>388</v>
      </c>
      <c r="BH30" s="307" t="s">
        <v>389</v>
      </c>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7"/>
      <c r="DL30" s="357"/>
      <c r="DM30" s="357"/>
      <c r="DN30" s="357"/>
      <c r="DO30" s="357"/>
      <c r="DP30" s="357"/>
      <c r="DQ30" s="357"/>
      <c r="DR30" s="357"/>
      <c r="DS30" s="357"/>
      <c r="DT30" s="357"/>
      <c r="DU30" s="357"/>
      <c r="DV30" s="357"/>
      <c r="DW30" s="357"/>
      <c r="DX30" s="357"/>
      <c r="DY30" s="357"/>
      <c r="DZ30" s="357"/>
      <c r="EA30" s="357"/>
      <c r="EB30" s="357"/>
      <c r="EC30" s="357"/>
      <c r="ED30" s="357"/>
      <c r="EE30" s="357"/>
      <c r="EF30" s="357"/>
      <c r="EG30" s="357"/>
      <c r="EH30" s="357"/>
      <c r="EI30" s="357"/>
      <c r="EJ30" s="357"/>
      <c r="EK30" s="357"/>
      <c r="EL30" s="357"/>
      <c r="EM30" s="357"/>
      <c r="EN30" s="357"/>
      <c r="EO30" s="357"/>
      <c r="EP30" s="357"/>
      <c r="EQ30" s="357"/>
      <c r="ER30" s="357"/>
      <c r="ES30" s="357"/>
      <c r="ET30" s="357"/>
      <c r="EU30" s="357"/>
      <c r="EV30" s="357"/>
      <c r="EW30" s="357"/>
      <c r="EX30" s="357"/>
      <c r="EY30" s="357"/>
      <c r="EZ30" s="357"/>
      <c r="FA30" s="357"/>
      <c r="FB30" s="357"/>
      <c r="FC30" s="357"/>
      <c r="FD30" s="357"/>
      <c r="FE30" s="357"/>
      <c r="FF30" s="357"/>
      <c r="FG30" s="357"/>
      <c r="FH30" s="357"/>
      <c r="FI30" s="357"/>
      <c r="FJ30" s="357"/>
      <c r="FK30" s="357"/>
      <c r="FL30" s="357"/>
      <c r="FM30" s="357"/>
      <c r="FN30" s="357"/>
      <c r="FO30" s="357"/>
      <c r="FP30" s="357"/>
      <c r="FQ30" s="357"/>
      <c r="FR30" s="357"/>
      <c r="FS30" s="357"/>
      <c r="FT30" s="357"/>
      <c r="FU30" s="357"/>
      <c r="FV30" s="357"/>
      <c r="FW30" s="357"/>
      <c r="FX30" s="357"/>
      <c r="FY30" s="357"/>
      <c r="FZ30" s="357"/>
      <c r="GA30" s="357"/>
      <c r="GB30" s="357"/>
      <c r="GC30" s="357"/>
      <c r="GD30" s="357"/>
      <c r="GE30" s="357"/>
      <c r="GF30" s="357"/>
      <c r="GG30" s="357"/>
      <c r="GH30" s="357"/>
      <c r="GI30" s="357"/>
      <c r="GJ30" s="357"/>
      <c r="GK30" s="357"/>
      <c r="GL30" s="357"/>
      <c r="GM30" s="357"/>
      <c r="GN30" s="357"/>
      <c r="GO30" s="357"/>
      <c r="GP30" s="357"/>
      <c r="GQ30" s="357"/>
      <c r="GR30" s="357"/>
      <c r="GS30" s="357"/>
      <c r="GT30" s="357"/>
      <c r="GU30" s="357"/>
      <c r="GV30" s="357"/>
      <c r="GW30" s="357"/>
      <c r="GX30" s="357"/>
      <c r="GY30" s="357"/>
      <c r="GZ30" s="357"/>
      <c r="HA30" s="357"/>
      <c r="HB30" s="357"/>
      <c r="HC30" s="357"/>
      <c r="HD30" s="357"/>
      <c r="HE30" s="357"/>
      <c r="HF30" s="357"/>
      <c r="HG30" s="357"/>
      <c r="HH30" s="357"/>
      <c r="HI30" s="357"/>
      <c r="HJ30" s="357"/>
      <c r="HK30" s="357"/>
      <c r="HL30" s="357"/>
      <c r="HM30" s="357"/>
      <c r="HN30" s="357"/>
      <c r="HO30" s="357"/>
      <c r="HP30" s="357"/>
      <c r="HQ30" s="357"/>
      <c r="HR30" s="357"/>
      <c r="HS30" s="357"/>
      <c r="HT30" s="357"/>
      <c r="HU30" s="357"/>
      <c r="HV30" s="357"/>
      <c r="HW30" s="357"/>
      <c r="HX30" s="357"/>
      <c r="HY30" s="357"/>
      <c r="HZ30" s="357"/>
      <c r="IA30" s="357"/>
      <c r="IB30" s="357"/>
      <c r="IC30" s="357"/>
      <c r="ID30" s="357"/>
      <c r="IE30" s="357"/>
      <c r="IF30" s="357"/>
      <c r="IG30" s="357"/>
      <c r="IH30" s="357"/>
      <c r="II30" s="357"/>
      <c r="IJ30" s="357"/>
      <c r="IK30" s="357"/>
      <c r="IL30" s="357"/>
      <c r="IM30" s="357"/>
      <c r="IN30" s="357"/>
      <c r="IO30" s="357"/>
      <c r="IP30" s="357"/>
      <c r="IQ30" s="357"/>
      <c r="IR30" s="357"/>
      <c r="IS30" s="357"/>
      <c r="IT30" s="357"/>
      <c r="IU30" s="357"/>
      <c r="IV30" s="357"/>
      <c r="IW30" s="357"/>
      <c r="IX30" s="357"/>
      <c r="IY30" s="357"/>
      <c r="IZ30" s="357"/>
      <c r="JA30" s="357"/>
      <c r="JB30" s="357"/>
      <c r="JC30" s="357"/>
      <c r="JD30" s="357"/>
      <c r="JE30" s="357"/>
      <c r="JF30" s="357"/>
      <c r="JG30" s="357"/>
      <c r="JH30" s="357"/>
      <c r="JI30" s="357"/>
      <c r="JJ30" s="357"/>
      <c r="JK30" s="357"/>
      <c r="JL30" s="357"/>
      <c r="JM30" s="357"/>
      <c r="JN30" s="357"/>
      <c r="JO30" s="357"/>
      <c r="JP30" s="357"/>
      <c r="JQ30" s="357"/>
      <c r="JR30" s="357"/>
      <c r="JS30" s="357"/>
      <c r="JT30" s="357"/>
      <c r="JU30" s="357"/>
      <c r="JV30" s="357"/>
      <c r="JW30" s="357"/>
      <c r="JX30" s="357"/>
      <c r="JY30" s="357"/>
      <c r="JZ30" s="357"/>
      <c r="KA30" s="357"/>
      <c r="KB30" s="357"/>
      <c r="KC30" s="357"/>
      <c r="KD30" s="357"/>
      <c r="KE30" s="357"/>
      <c r="KF30" s="357"/>
      <c r="KG30" s="357"/>
      <c r="KH30" s="357"/>
      <c r="KI30" s="357"/>
      <c r="KJ30" s="357"/>
      <c r="KK30" s="357"/>
      <c r="KL30" s="357"/>
      <c r="KM30" s="357"/>
      <c r="KN30" s="357"/>
      <c r="KO30" s="357"/>
      <c r="KP30" s="357"/>
      <c r="KQ30" s="357"/>
      <c r="KR30" s="357"/>
      <c r="KS30" s="357"/>
      <c r="KT30" s="357"/>
      <c r="KU30" s="357"/>
      <c r="KV30" s="357"/>
      <c r="KW30" s="357"/>
      <c r="KX30" s="357"/>
      <c r="KY30" s="357"/>
      <c r="KZ30" s="357"/>
      <c r="LA30" s="357"/>
      <c r="LB30" s="357"/>
      <c r="LC30" s="357"/>
      <c r="LD30" s="357"/>
      <c r="LE30" s="357"/>
      <c r="LF30" s="357"/>
      <c r="LG30" s="357"/>
      <c r="LH30" s="357"/>
      <c r="LI30" s="357"/>
      <c r="LJ30" s="357"/>
      <c r="LK30" s="357"/>
      <c r="LL30" s="357"/>
      <c r="LM30" s="357"/>
      <c r="LN30" s="357"/>
      <c r="LO30" s="357"/>
      <c r="LP30" s="357"/>
      <c r="LQ30" s="357"/>
      <c r="LR30" s="357"/>
      <c r="LS30" s="357"/>
      <c r="LT30" s="357"/>
      <c r="LU30" s="357"/>
      <c r="LV30" s="357"/>
      <c r="LW30" s="357"/>
      <c r="LX30" s="357"/>
      <c r="LY30" s="357"/>
      <c r="LZ30" s="357"/>
      <c r="MA30" s="357"/>
      <c r="MB30" s="357"/>
      <c r="MC30" s="357"/>
      <c r="MD30" s="357"/>
      <c r="ME30" s="357"/>
      <c r="MF30" s="357"/>
      <c r="MG30" s="357"/>
      <c r="MH30" s="357"/>
      <c r="MI30" s="357"/>
      <c r="MJ30" s="357"/>
      <c r="MK30" s="357"/>
      <c r="ML30" s="357"/>
      <c r="MM30" s="357"/>
      <c r="MN30" s="357"/>
      <c r="MO30" s="357"/>
      <c r="MP30" s="357"/>
      <c r="MQ30" s="357"/>
      <c r="MR30" s="357"/>
      <c r="MS30" s="357"/>
      <c r="MT30" s="357"/>
      <c r="MU30" s="357"/>
      <c r="MV30" s="357"/>
      <c r="MW30" s="357"/>
      <c r="MX30" s="357"/>
      <c r="MY30" s="357"/>
      <c r="MZ30" s="357"/>
      <c r="NA30" s="357"/>
      <c r="NB30" s="357"/>
      <c r="NC30" s="357"/>
      <c r="ND30" s="357"/>
      <c r="NE30" s="357"/>
      <c r="NF30" s="357"/>
      <c r="NG30" s="357"/>
      <c r="NH30" s="357"/>
      <c r="NI30" s="357"/>
      <c r="NJ30" s="357"/>
      <c r="NK30" s="357"/>
      <c r="NL30" s="357"/>
      <c r="NM30" s="357"/>
      <c r="NN30" s="357"/>
      <c r="NO30" s="357"/>
      <c r="NP30" s="357"/>
      <c r="NQ30" s="357"/>
      <c r="NR30" s="357"/>
      <c r="NS30" s="357"/>
      <c r="NT30" s="357"/>
      <c r="NU30" s="357"/>
      <c r="NV30" s="357"/>
      <c r="NW30" s="357"/>
      <c r="NX30" s="357"/>
      <c r="NY30" s="357"/>
      <c r="NZ30" s="357"/>
      <c r="OA30" s="357"/>
      <c r="OB30" s="357"/>
      <c r="OC30" s="357"/>
      <c r="OD30" s="357"/>
      <c r="OE30" s="357"/>
      <c r="OF30" s="357"/>
      <c r="OG30" s="357"/>
      <c r="OH30" s="357"/>
      <c r="OI30" s="357"/>
      <c r="OJ30" s="357"/>
      <c r="OK30" s="357"/>
      <c r="OL30" s="357"/>
      <c r="OM30" s="357"/>
      <c r="ON30" s="357"/>
      <c r="OO30" s="357"/>
      <c r="OP30" s="357"/>
      <c r="OQ30" s="357"/>
      <c r="OR30" s="357"/>
      <c r="OS30" s="357"/>
      <c r="OT30" s="357"/>
      <c r="OU30" s="357"/>
      <c r="OV30" s="357"/>
      <c r="OW30" s="357"/>
      <c r="OX30" s="357"/>
      <c r="OY30" s="357"/>
      <c r="OZ30" s="357"/>
      <c r="PA30" s="357"/>
      <c r="PB30" s="357"/>
      <c r="PC30" s="357"/>
      <c r="PD30" s="357"/>
      <c r="PE30" s="357"/>
      <c r="PF30" s="357"/>
      <c r="PG30" s="357"/>
      <c r="PH30" s="357"/>
      <c r="PI30" s="357"/>
      <c r="PJ30" s="357"/>
      <c r="PK30" s="357"/>
      <c r="PL30" s="357"/>
      <c r="PM30" s="357"/>
      <c r="PN30" s="357"/>
      <c r="PO30" s="357"/>
      <c r="PP30" s="357"/>
      <c r="PQ30" s="357"/>
      <c r="PR30" s="357"/>
      <c r="PS30" s="357"/>
      <c r="PT30" s="357"/>
      <c r="PU30" s="357"/>
      <c r="PV30" s="357"/>
      <c r="PW30" s="357"/>
      <c r="PX30" s="357"/>
      <c r="PY30" s="357"/>
      <c r="PZ30" s="357"/>
      <c r="QA30" s="357"/>
      <c r="QB30" s="357"/>
      <c r="QC30" s="357"/>
      <c r="QD30" s="357"/>
      <c r="QE30" s="357"/>
      <c r="QF30" s="357"/>
      <c r="QG30" s="357"/>
      <c r="QH30" s="357"/>
      <c r="QI30" s="357"/>
      <c r="QJ30" s="357"/>
      <c r="QK30" s="357"/>
      <c r="QL30" s="357"/>
      <c r="QM30" s="357"/>
      <c r="QN30" s="357"/>
      <c r="QO30" s="357"/>
      <c r="QP30" s="357"/>
      <c r="QQ30" s="357"/>
      <c r="QR30" s="357"/>
      <c r="QS30" s="357"/>
      <c r="QT30" s="357"/>
      <c r="QU30" s="357"/>
      <c r="QV30" s="357"/>
      <c r="QW30" s="357"/>
      <c r="QX30" s="357"/>
      <c r="QY30" s="357"/>
      <c r="QZ30" s="357"/>
      <c r="RA30" s="357"/>
      <c r="RB30" s="357"/>
      <c r="RC30" s="357"/>
      <c r="RD30" s="357"/>
      <c r="RE30" s="357"/>
      <c r="RF30" s="357"/>
      <c r="RG30" s="357"/>
      <c r="RH30" s="357"/>
      <c r="RI30" s="357"/>
      <c r="RJ30" s="357"/>
      <c r="RK30" s="357"/>
      <c r="RL30" s="357"/>
      <c r="RM30" s="357"/>
      <c r="RN30" s="357"/>
      <c r="RO30" s="357"/>
      <c r="RP30" s="357"/>
      <c r="RQ30" s="357"/>
      <c r="RR30" s="357"/>
      <c r="RS30" s="357"/>
      <c r="RT30" s="357"/>
      <c r="RU30" s="357"/>
      <c r="RV30" s="357"/>
      <c r="RW30" s="357"/>
      <c r="RX30" s="357"/>
      <c r="RY30" s="357"/>
      <c r="RZ30" s="357"/>
      <c r="SA30" s="357"/>
      <c r="SB30" s="357"/>
      <c r="SC30" s="357"/>
      <c r="SD30" s="357"/>
      <c r="SE30" s="357"/>
      <c r="SF30" s="357"/>
      <c r="SG30" s="357"/>
      <c r="SH30" s="357"/>
      <c r="SI30" s="357"/>
      <c r="SJ30" s="357"/>
      <c r="SK30" s="357"/>
      <c r="SL30" s="357"/>
      <c r="SM30" s="357"/>
      <c r="SN30" s="357"/>
      <c r="SO30" s="357"/>
      <c r="SP30" s="357"/>
      <c r="SQ30" s="357"/>
      <c r="SR30" s="357"/>
      <c r="SS30" s="357"/>
      <c r="ST30" s="357"/>
      <c r="SU30" s="357"/>
      <c r="SV30" s="357"/>
      <c r="SW30" s="357"/>
      <c r="SX30" s="357"/>
      <c r="SY30" s="357"/>
      <c r="SZ30" s="357"/>
      <c r="TA30" s="357"/>
      <c r="TB30" s="357"/>
      <c r="TC30" s="357"/>
      <c r="TD30" s="357"/>
      <c r="TE30" s="357"/>
      <c r="TF30" s="357"/>
      <c r="TG30" s="357"/>
      <c r="TH30" s="357"/>
      <c r="TI30" s="357"/>
      <c r="TJ30" s="357"/>
      <c r="TK30" s="357"/>
      <c r="TL30" s="357"/>
      <c r="TM30" s="357"/>
      <c r="TN30" s="357"/>
      <c r="TO30" s="357"/>
      <c r="TP30" s="357"/>
      <c r="TQ30" s="357"/>
      <c r="TR30" s="357"/>
      <c r="TS30" s="357"/>
      <c r="TT30" s="357"/>
      <c r="TU30" s="357"/>
      <c r="TV30" s="357"/>
      <c r="TW30" s="357"/>
      <c r="TX30" s="357"/>
      <c r="TY30" s="357"/>
      <c r="TZ30" s="357"/>
      <c r="UA30" s="357"/>
      <c r="UB30" s="357"/>
      <c r="UC30" s="357"/>
      <c r="UD30" s="357"/>
      <c r="UE30" s="357"/>
      <c r="UF30" s="357"/>
      <c r="UG30" s="357"/>
      <c r="UH30" s="357"/>
      <c r="UI30" s="357"/>
      <c r="UJ30" s="357"/>
      <c r="UK30" s="357"/>
      <c r="UL30" s="357"/>
      <c r="UM30" s="357"/>
      <c r="UN30" s="357"/>
      <c r="UO30" s="357"/>
      <c r="UP30" s="357"/>
      <c r="UQ30" s="357"/>
      <c r="UR30" s="357"/>
      <c r="US30" s="357"/>
      <c r="UT30" s="357"/>
      <c r="UU30" s="357"/>
      <c r="UV30" s="357"/>
      <c r="UW30" s="357"/>
      <c r="UX30" s="357"/>
      <c r="UY30" s="357"/>
      <c r="UZ30" s="357"/>
      <c r="VA30" s="357"/>
      <c r="VB30" s="357"/>
      <c r="VC30" s="357"/>
      <c r="VD30" s="357"/>
      <c r="VE30" s="357"/>
      <c r="VF30" s="357"/>
      <c r="VG30" s="357"/>
      <c r="VH30" s="357"/>
      <c r="VI30" s="357"/>
      <c r="VJ30" s="357"/>
      <c r="VK30" s="357"/>
      <c r="VL30" s="357"/>
      <c r="VM30" s="357"/>
      <c r="VN30" s="357"/>
    </row>
    <row r="31" spans="1:586" s="307" customFormat="1" ht="20.25" customHeight="1">
      <c r="A31" s="315"/>
      <c r="B31" s="317"/>
      <c r="C31" s="328" t="s">
        <v>390</v>
      </c>
      <c r="D31" s="329"/>
      <c r="E31" s="329"/>
      <c r="F31" s="329"/>
      <c r="G31" s="330"/>
      <c r="H31" s="319" t="s">
        <v>391</v>
      </c>
      <c r="I31" s="329"/>
      <c r="J31" s="329"/>
      <c r="K31" s="329"/>
      <c r="L31" s="329"/>
      <c r="M31" s="329"/>
      <c r="N31" s="339"/>
      <c r="O31" s="329"/>
      <c r="P31" s="329"/>
      <c r="Q31" s="1107"/>
      <c r="R31" s="1107"/>
      <c r="S31" s="1107"/>
      <c r="T31" s="343" t="s">
        <v>392</v>
      </c>
      <c r="U31" s="344"/>
      <c r="V31" s="344"/>
      <c r="W31" s="344"/>
      <c r="X31" s="345"/>
      <c r="Y31" s="344"/>
      <c r="Z31" s="344"/>
      <c r="AA31" s="344"/>
      <c r="AB31" s="344"/>
      <c r="AC31" s="344"/>
      <c r="AD31" s="344"/>
      <c r="AE31" s="344"/>
      <c r="AF31" s="344"/>
      <c r="AG31" s="344"/>
      <c r="AH31" s="344"/>
      <c r="AI31" s="344"/>
      <c r="AJ31" s="344"/>
      <c r="AK31" s="344"/>
      <c r="AL31" s="344"/>
      <c r="AM31" s="349"/>
      <c r="AN31" s="349"/>
      <c r="AO31" s="354"/>
      <c r="AP31" s="438" t="s">
        <v>393</v>
      </c>
      <c r="AQ31" s="438" t="s">
        <v>394</v>
      </c>
      <c r="AR31" s="438"/>
      <c r="AS31" s="438"/>
      <c r="AT31" s="438"/>
      <c r="AU31" s="438"/>
      <c r="AV31" s="438"/>
      <c r="AZ31" s="307" t="s">
        <v>395</v>
      </c>
      <c r="BG31" s="307" t="s">
        <v>396</v>
      </c>
      <c r="BH31" s="307" t="s">
        <v>397</v>
      </c>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7"/>
      <c r="DL31" s="357"/>
      <c r="DM31" s="357"/>
      <c r="DN31" s="357"/>
      <c r="DO31" s="357"/>
      <c r="DP31" s="357"/>
      <c r="DQ31" s="357"/>
      <c r="DR31" s="357"/>
      <c r="DS31" s="357"/>
      <c r="DT31" s="357"/>
      <c r="DU31" s="357"/>
      <c r="DV31" s="357"/>
      <c r="DW31" s="357"/>
      <c r="DX31" s="357"/>
      <c r="DY31" s="357"/>
      <c r="DZ31" s="357"/>
      <c r="EA31" s="357"/>
      <c r="EB31" s="357"/>
      <c r="EC31" s="357"/>
      <c r="ED31" s="357"/>
      <c r="EE31" s="357"/>
      <c r="EF31" s="357"/>
      <c r="EG31" s="357"/>
      <c r="EH31" s="357"/>
      <c r="EI31" s="357"/>
      <c r="EJ31" s="357"/>
      <c r="EK31" s="357"/>
      <c r="EL31" s="357"/>
      <c r="EM31" s="357"/>
      <c r="EN31" s="357"/>
      <c r="EO31" s="357"/>
      <c r="EP31" s="357"/>
      <c r="EQ31" s="357"/>
      <c r="ER31" s="357"/>
      <c r="ES31" s="357"/>
      <c r="ET31" s="357"/>
      <c r="EU31" s="357"/>
      <c r="EV31" s="357"/>
      <c r="EW31" s="357"/>
      <c r="EX31" s="357"/>
      <c r="EY31" s="357"/>
      <c r="EZ31" s="357"/>
      <c r="FA31" s="357"/>
      <c r="FB31" s="357"/>
      <c r="FC31" s="357"/>
      <c r="FD31" s="357"/>
      <c r="FE31" s="357"/>
      <c r="FF31" s="357"/>
      <c r="FG31" s="357"/>
      <c r="FH31" s="357"/>
      <c r="FI31" s="357"/>
      <c r="FJ31" s="357"/>
      <c r="FK31" s="357"/>
      <c r="FL31" s="357"/>
      <c r="FM31" s="357"/>
      <c r="FN31" s="357"/>
      <c r="FO31" s="357"/>
      <c r="FP31" s="357"/>
      <c r="FQ31" s="357"/>
      <c r="FR31" s="357"/>
      <c r="FS31" s="357"/>
      <c r="FT31" s="357"/>
      <c r="FU31" s="357"/>
      <c r="FV31" s="357"/>
      <c r="FW31" s="357"/>
      <c r="FX31" s="357"/>
      <c r="FY31" s="357"/>
      <c r="FZ31" s="357"/>
      <c r="GA31" s="357"/>
      <c r="GB31" s="357"/>
      <c r="GC31" s="357"/>
      <c r="GD31" s="357"/>
      <c r="GE31" s="357"/>
      <c r="GF31" s="357"/>
      <c r="GG31" s="357"/>
      <c r="GH31" s="357"/>
      <c r="GI31" s="357"/>
      <c r="GJ31" s="357"/>
      <c r="GK31" s="357"/>
      <c r="GL31" s="357"/>
      <c r="GM31" s="357"/>
      <c r="GN31" s="357"/>
      <c r="GO31" s="357"/>
      <c r="GP31" s="357"/>
      <c r="GQ31" s="357"/>
      <c r="GR31" s="357"/>
      <c r="GS31" s="357"/>
      <c r="GT31" s="357"/>
      <c r="GU31" s="357"/>
      <c r="GV31" s="357"/>
      <c r="GW31" s="357"/>
      <c r="GX31" s="357"/>
      <c r="GY31" s="357"/>
      <c r="GZ31" s="357"/>
      <c r="HA31" s="357"/>
      <c r="HB31" s="357"/>
      <c r="HC31" s="357"/>
      <c r="HD31" s="357"/>
      <c r="HE31" s="357"/>
      <c r="HF31" s="357"/>
      <c r="HG31" s="357"/>
      <c r="HH31" s="357"/>
      <c r="HI31" s="357"/>
      <c r="HJ31" s="357"/>
      <c r="HK31" s="357"/>
      <c r="HL31" s="357"/>
      <c r="HM31" s="357"/>
      <c r="HN31" s="357"/>
      <c r="HO31" s="357"/>
      <c r="HP31" s="357"/>
      <c r="HQ31" s="357"/>
      <c r="HR31" s="357"/>
      <c r="HS31" s="357"/>
      <c r="HT31" s="357"/>
      <c r="HU31" s="357"/>
      <c r="HV31" s="357"/>
      <c r="HW31" s="357"/>
      <c r="HX31" s="357"/>
      <c r="HY31" s="357"/>
      <c r="HZ31" s="357"/>
      <c r="IA31" s="357"/>
      <c r="IB31" s="357"/>
      <c r="IC31" s="357"/>
      <c r="ID31" s="357"/>
      <c r="IE31" s="357"/>
      <c r="IF31" s="357"/>
      <c r="IG31" s="357"/>
      <c r="IH31" s="357"/>
      <c r="II31" s="357"/>
      <c r="IJ31" s="357"/>
      <c r="IK31" s="357"/>
      <c r="IL31" s="357"/>
      <c r="IM31" s="357"/>
      <c r="IN31" s="357"/>
      <c r="IO31" s="357"/>
      <c r="IP31" s="357"/>
      <c r="IQ31" s="357"/>
      <c r="IR31" s="357"/>
      <c r="IS31" s="357"/>
      <c r="IT31" s="357"/>
      <c r="IU31" s="357"/>
      <c r="IV31" s="357"/>
      <c r="IW31" s="357"/>
      <c r="IX31" s="357"/>
      <c r="IY31" s="357"/>
      <c r="IZ31" s="357"/>
      <c r="JA31" s="357"/>
      <c r="JB31" s="357"/>
      <c r="JC31" s="357"/>
      <c r="JD31" s="357"/>
      <c r="JE31" s="357"/>
      <c r="JF31" s="357"/>
      <c r="JG31" s="357"/>
      <c r="JH31" s="357"/>
      <c r="JI31" s="357"/>
      <c r="JJ31" s="357"/>
      <c r="JK31" s="357"/>
      <c r="JL31" s="357"/>
      <c r="JM31" s="357"/>
      <c r="JN31" s="357"/>
      <c r="JO31" s="357"/>
      <c r="JP31" s="357"/>
      <c r="JQ31" s="357"/>
      <c r="JR31" s="357"/>
      <c r="JS31" s="357"/>
      <c r="JT31" s="357"/>
      <c r="JU31" s="357"/>
      <c r="JV31" s="357"/>
      <c r="JW31" s="357"/>
      <c r="JX31" s="357"/>
      <c r="JY31" s="357"/>
      <c r="JZ31" s="357"/>
      <c r="KA31" s="357"/>
      <c r="KB31" s="357"/>
      <c r="KC31" s="357"/>
      <c r="KD31" s="357"/>
      <c r="KE31" s="357"/>
      <c r="KF31" s="357"/>
      <c r="KG31" s="357"/>
      <c r="KH31" s="357"/>
      <c r="KI31" s="357"/>
      <c r="KJ31" s="357"/>
      <c r="KK31" s="357"/>
      <c r="KL31" s="357"/>
      <c r="KM31" s="357"/>
      <c r="KN31" s="357"/>
      <c r="KO31" s="357"/>
      <c r="KP31" s="357"/>
      <c r="KQ31" s="357"/>
      <c r="KR31" s="357"/>
      <c r="KS31" s="357"/>
      <c r="KT31" s="357"/>
      <c r="KU31" s="357"/>
      <c r="KV31" s="357"/>
      <c r="KW31" s="357"/>
      <c r="KX31" s="357"/>
      <c r="KY31" s="357"/>
      <c r="KZ31" s="357"/>
      <c r="LA31" s="357"/>
      <c r="LB31" s="357"/>
      <c r="LC31" s="357"/>
      <c r="LD31" s="357"/>
      <c r="LE31" s="357"/>
      <c r="LF31" s="357"/>
      <c r="LG31" s="357"/>
      <c r="LH31" s="357"/>
      <c r="LI31" s="357"/>
      <c r="LJ31" s="357"/>
      <c r="LK31" s="357"/>
      <c r="LL31" s="357"/>
      <c r="LM31" s="357"/>
      <c r="LN31" s="357"/>
      <c r="LO31" s="357"/>
      <c r="LP31" s="357"/>
      <c r="LQ31" s="357"/>
      <c r="LR31" s="357"/>
      <c r="LS31" s="357"/>
      <c r="LT31" s="357"/>
      <c r="LU31" s="357"/>
      <c r="LV31" s="357"/>
      <c r="LW31" s="357"/>
      <c r="LX31" s="357"/>
      <c r="LY31" s="357"/>
      <c r="LZ31" s="357"/>
      <c r="MA31" s="357"/>
      <c r="MB31" s="357"/>
      <c r="MC31" s="357"/>
      <c r="MD31" s="357"/>
      <c r="ME31" s="357"/>
      <c r="MF31" s="357"/>
      <c r="MG31" s="357"/>
      <c r="MH31" s="357"/>
      <c r="MI31" s="357"/>
      <c r="MJ31" s="357"/>
      <c r="MK31" s="357"/>
      <c r="ML31" s="357"/>
      <c r="MM31" s="357"/>
      <c r="MN31" s="357"/>
      <c r="MO31" s="357"/>
      <c r="MP31" s="357"/>
      <c r="MQ31" s="357"/>
      <c r="MR31" s="357"/>
      <c r="MS31" s="357"/>
      <c r="MT31" s="357"/>
      <c r="MU31" s="357"/>
      <c r="MV31" s="357"/>
      <c r="MW31" s="357"/>
      <c r="MX31" s="357"/>
      <c r="MY31" s="357"/>
      <c r="MZ31" s="357"/>
      <c r="NA31" s="357"/>
      <c r="NB31" s="357"/>
      <c r="NC31" s="357"/>
      <c r="ND31" s="357"/>
      <c r="NE31" s="357"/>
      <c r="NF31" s="357"/>
      <c r="NG31" s="357"/>
      <c r="NH31" s="357"/>
      <c r="NI31" s="357"/>
      <c r="NJ31" s="357"/>
      <c r="NK31" s="357"/>
      <c r="NL31" s="357"/>
      <c r="NM31" s="357"/>
      <c r="NN31" s="357"/>
      <c r="NO31" s="357"/>
      <c r="NP31" s="357"/>
      <c r="NQ31" s="357"/>
      <c r="NR31" s="357"/>
      <c r="NS31" s="357"/>
      <c r="NT31" s="357"/>
      <c r="NU31" s="357"/>
      <c r="NV31" s="357"/>
      <c r="NW31" s="357"/>
      <c r="NX31" s="357"/>
      <c r="NY31" s="357"/>
      <c r="NZ31" s="357"/>
      <c r="OA31" s="357"/>
      <c r="OB31" s="357"/>
      <c r="OC31" s="357"/>
      <c r="OD31" s="357"/>
      <c r="OE31" s="357"/>
      <c r="OF31" s="357"/>
      <c r="OG31" s="357"/>
      <c r="OH31" s="357"/>
      <c r="OI31" s="357"/>
      <c r="OJ31" s="357"/>
      <c r="OK31" s="357"/>
      <c r="OL31" s="357"/>
      <c r="OM31" s="357"/>
      <c r="ON31" s="357"/>
      <c r="OO31" s="357"/>
      <c r="OP31" s="357"/>
      <c r="OQ31" s="357"/>
      <c r="OR31" s="357"/>
      <c r="OS31" s="357"/>
      <c r="OT31" s="357"/>
      <c r="OU31" s="357"/>
      <c r="OV31" s="357"/>
      <c r="OW31" s="357"/>
      <c r="OX31" s="357"/>
      <c r="OY31" s="357"/>
      <c r="OZ31" s="357"/>
      <c r="PA31" s="357"/>
      <c r="PB31" s="357"/>
      <c r="PC31" s="357"/>
      <c r="PD31" s="357"/>
      <c r="PE31" s="357"/>
      <c r="PF31" s="357"/>
      <c r="PG31" s="357"/>
      <c r="PH31" s="357"/>
      <c r="PI31" s="357"/>
      <c r="PJ31" s="357"/>
      <c r="PK31" s="357"/>
      <c r="PL31" s="357"/>
      <c r="PM31" s="357"/>
      <c r="PN31" s="357"/>
      <c r="PO31" s="357"/>
      <c r="PP31" s="357"/>
      <c r="PQ31" s="357"/>
      <c r="PR31" s="357"/>
      <c r="PS31" s="357"/>
      <c r="PT31" s="357"/>
      <c r="PU31" s="357"/>
      <c r="PV31" s="357"/>
      <c r="PW31" s="357"/>
      <c r="PX31" s="357"/>
      <c r="PY31" s="357"/>
      <c r="PZ31" s="357"/>
      <c r="QA31" s="357"/>
      <c r="QB31" s="357"/>
      <c r="QC31" s="357"/>
      <c r="QD31" s="357"/>
      <c r="QE31" s="357"/>
      <c r="QF31" s="357"/>
      <c r="QG31" s="357"/>
      <c r="QH31" s="357"/>
      <c r="QI31" s="357"/>
      <c r="QJ31" s="357"/>
      <c r="QK31" s="357"/>
      <c r="QL31" s="357"/>
      <c r="QM31" s="357"/>
      <c r="QN31" s="357"/>
      <c r="QO31" s="357"/>
      <c r="QP31" s="357"/>
      <c r="QQ31" s="357"/>
      <c r="QR31" s="357"/>
      <c r="QS31" s="357"/>
      <c r="QT31" s="357"/>
      <c r="QU31" s="357"/>
      <c r="QV31" s="357"/>
      <c r="QW31" s="357"/>
      <c r="QX31" s="357"/>
      <c r="QY31" s="357"/>
      <c r="QZ31" s="357"/>
      <c r="RA31" s="357"/>
      <c r="RB31" s="357"/>
      <c r="RC31" s="357"/>
      <c r="RD31" s="357"/>
      <c r="RE31" s="357"/>
      <c r="RF31" s="357"/>
      <c r="RG31" s="357"/>
      <c r="RH31" s="357"/>
      <c r="RI31" s="357"/>
      <c r="RJ31" s="357"/>
      <c r="RK31" s="357"/>
      <c r="RL31" s="357"/>
      <c r="RM31" s="357"/>
      <c r="RN31" s="357"/>
      <c r="RO31" s="357"/>
      <c r="RP31" s="357"/>
      <c r="RQ31" s="357"/>
      <c r="RR31" s="357"/>
      <c r="RS31" s="357"/>
      <c r="RT31" s="357"/>
      <c r="RU31" s="357"/>
      <c r="RV31" s="357"/>
      <c r="RW31" s="357"/>
      <c r="RX31" s="357"/>
      <c r="RY31" s="357"/>
      <c r="RZ31" s="357"/>
      <c r="SA31" s="357"/>
      <c r="SB31" s="357"/>
      <c r="SC31" s="357"/>
      <c r="SD31" s="357"/>
      <c r="SE31" s="357"/>
      <c r="SF31" s="357"/>
      <c r="SG31" s="357"/>
      <c r="SH31" s="357"/>
      <c r="SI31" s="357"/>
      <c r="SJ31" s="357"/>
      <c r="SK31" s="357"/>
      <c r="SL31" s="357"/>
      <c r="SM31" s="357"/>
      <c r="SN31" s="357"/>
      <c r="SO31" s="357"/>
      <c r="SP31" s="357"/>
      <c r="SQ31" s="357"/>
      <c r="SR31" s="357"/>
      <c r="SS31" s="357"/>
      <c r="ST31" s="357"/>
      <c r="SU31" s="357"/>
      <c r="SV31" s="357"/>
      <c r="SW31" s="357"/>
      <c r="SX31" s="357"/>
      <c r="SY31" s="357"/>
      <c r="SZ31" s="357"/>
      <c r="TA31" s="357"/>
      <c r="TB31" s="357"/>
      <c r="TC31" s="357"/>
      <c r="TD31" s="357"/>
      <c r="TE31" s="357"/>
      <c r="TF31" s="357"/>
      <c r="TG31" s="357"/>
      <c r="TH31" s="357"/>
      <c r="TI31" s="357"/>
      <c r="TJ31" s="357"/>
      <c r="TK31" s="357"/>
      <c r="TL31" s="357"/>
      <c r="TM31" s="357"/>
      <c r="TN31" s="357"/>
      <c r="TO31" s="357"/>
      <c r="TP31" s="357"/>
      <c r="TQ31" s="357"/>
      <c r="TR31" s="357"/>
      <c r="TS31" s="357"/>
      <c r="TT31" s="357"/>
      <c r="TU31" s="357"/>
      <c r="TV31" s="357"/>
      <c r="TW31" s="357"/>
      <c r="TX31" s="357"/>
      <c r="TY31" s="357"/>
      <c r="TZ31" s="357"/>
      <c r="UA31" s="357"/>
      <c r="UB31" s="357"/>
      <c r="UC31" s="357"/>
      <c r="UD31" s="357"/>
      <c r="UE31" s="357"/>
      <c r="UF31" s="357"/>
      <c r="UG31" s="357"/>
      <c r="UH31" s="357"/>
      <c r="UI31" s="357"/>
      <c r="UJ31" s="357"/>
      <c r="UK31" s="357"/>
      <c r="UL31" s="357"/>
      <c r="UM31" s="357"/>
      <c r="UN31" s="357"/>
      <c r="UO31" s="357"/>
      <c r="UP31" s="357"/>
      <c r="UQ31" s="357"/>
      <c r="UR31" s="357"/>
      <c r="US31" s="357"/>
      <c r="UT31" s="357"/>
      <c r="UU31" s="357"/>
      <c r="UV31" s="357"/>
      <c r="UW31" s="357"/>
      <c r="UX31" s="357"/>
      <c r="UY31" s="357"/>
      <c r="UZ31" s="357"/>
      <c r="VA31" s="357"/>
      <c r="VB31" s="357"/>
      <c r="VC31" s="357"/>
      <c r="VD31" s="357"/>
      <c r="VE31" s="357"/>
      <c r="VF31" s="357"/>
      <c r="VG31" s="357"/>
      <c r="VH31" s="357"/>
      <c r="VI31" s="357"/>
      <c r="VJ31" s="357"/>
      <c r="VK31" s="357"/>
      <c r="VL31" s="357"/>
      <c r="VM31" s="357"/>
      <c r="VN31" s="357"/>
    </row>
    <row r="32" spans="1:586" s="307" customFormat="1" ht="15.6" customHeight="1">
      <c r="A32" s="1302" t="s">
        <v>398</v>
      </c>
      <c r="B32" s="1303"/>
      <c r="C32" s="1303"/>
      <c r="D32" s="1303"/>
      <c r="E32" s="1304"/>
      <c r="F32" s="1243" t="s">
        <v>235</v>
      </c>
      <c r="G32" s="1244"/>
      <c r="H32" s="1244"/>
      <c r="I32" s="1244"/>
      <c r="J32" s="1244"/>
      <c r="K32" s="1244"/>
      <c r="L32" s="1244"/>
      <c r="M32" s="1244"/>
      <c r="N32" s="1245"/>
      <c r="O32" s="1305" t="s">
        <v>14</v>
      </c>
      <c r="P32" s="1306"/>
      <c r="Q32" s="1306"/>
      <c r="R32" s="1307"/>
      <c r="S32" s="1243" t="s">
        <v>262</v>
      </c>
      <c r="T32" s="1244"/>
      <c r="U32" s="1244"/>
      <c r="V32" s="1245"/>
      <c r="W32" s="1243" t="s">
        <v>399</v>
      </c>
      <c r="X32" s="1244"/>
      <c r="Y32" s="1245"/>
      <c r="Z32" s="1243" t="s">
        <v>400</v>
      </c>
      <c r="AA32" s="1244"/>
      <c r="AB32" s="1244"/>
      <c r="AC32" s="1244"/>
      <c r="AD32" s="1244"/>
      <c r="AE32" s="1244"/>
      <c r="AF32" s="1244"/>
      <c r="AG32" s="1244"/>
      <c r="AH32" s="1245"/>
      <c r="AI32" s="1243" t="s">
        <v>401</v>
      </c>
      <c r="AJ32" s="1244"/>
      <c r="AK32" s="1244"/>
      <c r="AL32" s="1244"/>
      <c r="AM32" s="1244"/>
      <c r="AN32" s="1245"/>
      <c r="AO32" s="354"/>
      <c r="AP32" s="438" t="s">
        <v>402</v>
      </c>
      <c r="AQ32" s="438" t="s">
        <v>403</v>
      </c>
      <c r="AR32" s="438"/>
      <c r="AS32" s="438"/>
      <c r="AT32" s="438"/>
      <c r="AU32" s="438"/>
      <c r="AV32" s="438"/>
      <c r="AZ32" s="307" t="s">
        <v>404</v>
      </c>
      <c r="BG32" s="307" t="s">
        <v>405</v>
      </c>
      <c r="BH32" s="307" t="s">
        <v>406</v>
      </c>
      <c r="CN32" s="357"/>
      <c r="CO32" s="357"/>
      <c r="CP32" s="357"/>
      <c r="CQ32" s="357"/>
      <c r="CR32" s="357"/>
      <c r="CS32" s="357"/>
      <c r="CT32" s="357"/>
      <c r="CU32" s="357"/>
      <c r="CV32" s="357"/>
      <c r="CW32" s="357"/>
      <c r="CX32" s="357"/>
      <c r="CY32" s="357"/>
      <c r="CZ32" s="357"/>
      <c r="DA32" s="357"/>
      <c r="DB32" s="357"/>
      <c r="DC32" s="357"/>
      <c r="DD32" s="357"/>
      <c r="DE32" s="357"/>
      <c r="DF32" s="357"/>
      <c r="DG32" s="357"/>
      <c r="DH32" s="357"/>
      <c r="DI32" s="357"/>
      <c r="DJ32" s="357"/>
      <c r="DK32" s="357"/>
      <c r="DL32" s="357"/>
      <c r="DM32" s="357"/>
      <c r="DN32" s="357"/>
      <c r="DO32" s="357"/>
      <c r="DP32" s="357"/>
      <c r="DQ32" s="357"/>
      <c r="DR32" s="357"/>
      <c r="DS32" s="357"/>
      <c r="DT32" s="357"/>
      <c r="DU32" s="357"/>
      <c r="DV32" s="357"/>
      <c r="DW32" s="357"/>
      <c r="DX32" s="357"/>
      <c r="DY32" s="357"/>
      <c r="DZ32" s="357"/>
      <c r="EA32" s="357"/>
      <c r="EB32" s="357"/>
      <c r="EC32" s="357"/>
      <c r="ED32" s="357"/>
      <c r="EE32" s="357"/>
      <c r="EF32" s="357"/>
      <c r="EG32" s="357"/>
      <c r="EH32" s="357"/>
      <c r="EI32" s="357"/>
      <c r="EJ32" s="357"/>
      <c r="EK32" s="357"/>
      <c r="EL32" s="357"/>
      <c r="EM32" s="357"/>
      <c r="EN32" s="357"/>
      <c r="EO32" s="357"/>
      <c r="EP32" s="357"/>
      <c r="EQ32" s="357"/>
      <c r="ER32" s="357"/>
      <c r="ES32" s="357"/>
      <c r="ET32" s="357"/>
      <c r="EU32" s="357"/>
      <c r="EV32" s="357"/>
      <c r="EW32" s="357"/>
      <c r="EX32" s="357"/>
      <c r="EY32" s="357"/>
      <c r="EZ32" s="357"/>
      <c r="FA32" s="357"/>
      <c r="FB32" s="357"/>
      <c r="FC32" s="357"/>
      <c r="FD32" s="357"/>
      <c r="FE32" s="357"/>
      <c r="FF32" s="357"/>
      <c r="FG32" s="357"/>
      <c r="FH32" s="357"/>
      <c r="FI32" s="357"/>
      <c r="FJ32" s="357"/>
      <c r="FK32" s="357"/>
      <c r="FL32" s="357"/>
      <c r="FM32" s="357"/>
      <c r="FN32" s="357"/>
      <c r="FO32" s="357"/>
      <c r="FP32" s="357"/>
      <c r="FQ32" s="357"/>
      <c r="FR32" s="357"/>
      <c r="FS32" s="357"/>
      <c r="FT32" s="357"/>
      <c r="FU32" s="357"/>
      <c r="FV32" s="357"/>
      <c r="FW32" s="357"/>
      <c r="FX32" s="357"/>
      <c r="FY32" s="357"/>
      <c r="FZ32" s="357"/>
      <c r="GA32" s="357"/>
      <c r="GB32" s="357"/>
      <c r="GC32" s="357"/>
      <c r="GD32" s="357"/>
      <c r="GE32" s="357"/>
      <c r="GF32" s="357"/>
      <c r="GG32" s="357"/>
      <c r="GH32" s="357"/>
      <c r="GI32" s="357"/>
      <c r="GJ32" s="357"/>
      <c r="GK32" s="357"/>
      <c r="GL32" s="357"/>
      <c r="GM32" s="357"/>
      <c r="GN32" s="357"/>
      <c r="GO32" s="357"/>
      <c r="GP32" s="357"/>
      <c r="GQ32" s="357"/>
      <c r="GR32" s="357"/>
      <c r="GS32" s="357"/>
      <c r="GT32" s="357"/>
      <c r="GU32" s="357"/>
      <c r="GV32" s="357"/>
      <c r="GW32" s="357"/>
      <c r="GX32" s="357"/>
      <c r="GY32" s="357"/>
      <c r="GZ32" s="357"/>
      <c r="HA32" s="357"/>
      <c r="HB32" s="357"/>
      <c r="HC32" s="357"/>
      <c r="HD32" s="357"/>
      <c r="HE32" s="357"/>
      <c r="HF32" s="357"/>
      <c r="HG32" s="357"/>
      <c r="HH32" s="357"/>
      <c r="HI32" s="357"/>
      <c r="HJ32" s="357"/>
      <c r="HK32" s="357"/>
      <c r="HL32" s="357"/>
      <c r="HM32" s="357"/>
      <c r="HN32" s="357"/>
      <c r="HO32" s="357"/>
      <c r="HP32" s="357"/>
      <c r="HQ32" s="357"/>
      <c r="HR32" s="357"/>
      <c r="HS32" s="357"/>
      <c r="HT32" s="357"/>
      <c r="HU32" s="357"/>
      <c r="HV32" s="357"/>
      <c r="HW32" s="357"/>
      <c r="HX32" s="357"/>
      <c r="HY32" s="357"/>
      <c r="HZ32" s="357"/>
      <c r="IA32" s="357"/>
      <c r="IB32" s="357"/>
      <c r="IC32" s="357"/>
      <c r="ID32" s="357"/>
      <c r="IE32" s="357"/>
      <c r="IF32" s="357"/>
      <c r="IG32" s="357"/>
      <c r="IH32" s="357"/>
      <c r="II32" s="357"/>
      <c r="IJ32" s="357"/>
      <c r="IK32" s="357"/>
      <c r="IL32" s="357"/>
      <c r="IM32" s="357"/>
      <c r="IN32" s="357"/>
      <c r="IO32" s="357"/>
      <c r="IP32" s="357"/>
      <c r="IQ32" s="357"/>
      <c r="IR32" s="357"/>
      <c r="IS32" s="357"/>
      <c r="IT32" s="357"/>
      <c r="IU32" s="357"/>
      <c r="IV32" s="357"/>
      <c r="IW32" s="357"/>
      <c r="IX32" s="357"/>
      <c r="IY32" s="357"/>
      <c r="IZ32" s="357"/>
      <c r="JA32" s="357"/>
      <c r="JB32" s="357"/>
      <c r="JC32" s="357"/>
      <c r="JD32" s="357"/>
      <c r="JE32" s="357"/>
      <c r="JF32" s="357"/>
      <c r="JG32" s="357"/>
      <c r="JH32" s="357"/>
      <c r="JI32" s="357"/>
      <c r="JJ32" s="357"/>
      <c r="JK32" s="357"/>
      <c r="JL32" s="357"/>
      <c r="JM32" s="357"/>
      <c r="JN32" s="357"/>
      <c r="JO32" s="357"/>
      <c r="JP32" s="357"/>
      <c r="JQ32" s="357"/>
      <c r="JR32" s="357"/>
      <c r="JS32" s="357"/>
      <c r="JT32" s="357"/>
      <c r="JU32" s="357"/>
      <c r="JV32" s="357"/>
      <c r="JW32" s="357"/>
      <c r="JX32" s="357"/>
      <c r="JY32" s="357"/>
      <c r="JZ32" s="357"/>
      <c r="KA32" s="357"/>
      <c r="KB32" s="357"/>
      <c r="KC32" s="357"/>
      <c r="KD32" s="357"/>
      <c r="KE32" s="357"/>
      <c r="KF32" s="357"/>
      <c r="KG32" s="357"/>
      <c r="KH32" s="357"/>
      <c r="KI32" s="357"/>
      <c r="KJ32" s="357"/>
      <c r="KK32" s="357"/>
      <c r="KL32" s="357"/>
      <c r="KM32" s="357"/>
      <c r="KN32" s="357"/>
      <c r="KO32" s="357"/>
      <c r="KP32" s="357"/>
      <c r="KQ32" s="357"/>
      <c r="KR32" s="357"/>
      <c r="KS32" s="357"/>
      <c r="KT32" s="357"/>
      <c r="KU32" s="357"/>
      <c r="KV32" s="357"/>
      <c r="KW32" s="357"/>
      <c r="KX32" s="357"/>
      <c r="KY32" s="357"/>
      <c r="KZ32" s="357"/>
      <c r="LA32" s="357"/>
      <c r="LB32" s="357"/>
      <c r="LC32" s="357"/>
      <c r="LD32" s="357"/>
      <c r="LE32" s="357"/>
      <c r="LF32" s="357"/>
      <c r="LG32" s="357"/>
      <c r="LH32" s="357"/>
      <c r="LI32" s="357"/>
      <c r="LJ32" s="357"/>
      <c r="LK32" s="357"/>
      <c r="LL32" s="357"/>
      <c r="LM32" s="357"/>
      <c r="LN32" s="357"/>
      <c r="LO32" s="357"/>
      <c r="LP32" s="357"/>
      <c r="LQ32" s="357"/>
      <c r="LR32" s="357"/>
      <c r="LS32" s="357"/>
      <c r="LT32" s="357"/>
      <c r="LU32" s="357"/>
      <c r="LV32" s="357"/>
      <c r="LW32" s="357"/>
      <c r="LX32" s="357"/>
      <c r="LY32" s="357"/>
      <c r="LZ32" s="357"/>
      <c r="MA32" s="357"/>
      <c r="MB32" s="357"/>
      <c r="MC32" s="357"/>
      <c r="MD32" s="357"/>
      <c r="ME32" s="357"/>
      <c r="MF32" s="357"/>
      <c r="MG32" s="357"/>
      <c r="MH32" s="357"/>
      <c r="MI32" s="357"/>
      <c r="MJ32" s="357"/>
      <c r="MK32" s="357"/>
      <c r="ML32" s="357"/>
      <c r="MM32" s="357"/>
      <c r="MN32" s="357"/>
      <c r="MO32" s="357"/>
      <c r="MP32" s="357"/>
      <c r="MQ32" s="357"/>
      <c r="MR32" s="357"/>
      <c r="MS32" s="357"/>
      <c r="MT32" s="357"/>
      <c r="MU32" s="357"/>
      <c r="MV32" s="357"/>
      <c r="MW32" s="357"/>
      <c r="MX32" s="357"/>
      <c r="MY32" s="357"/>
      <c r="MZ32" s="357"/>
      <c r="NA32" s="357"/>
      <c r="NB32" s="357"/>
      <c r="NC32" s="357"/>
      <c r="ND32" s="357"/>
      <c r="NE32" s="357"/>
      <c r="NF32" s="357"/>
      <c r="NG32" s="357"/>
      <c r="NH32" s="357"/>
      <c r="NI32" s="357"/>
      <c r="NJ32" s="357"/>
      <c r="NK32" s="357"/>
      <c r="NL32" s="357"/>
      <c r="NM32" s="357"/>
      <c r="NN32" s="357"/>
      <c r="NO32" s="357"/>
      <c r="NP32" s="357"/>
      <c r="NQ32" s="357"/>
      <c r="NR32" s="357"/>
      <c r="NS32" s="357"/>
      <c r="NT32" s="357"/>
      <c r="NU32" s="357"/>
      <c r="NV32" s="357"/>
      <c r="NW32" s="357"/>
      <c r="NX32" s="357"/>
      <c r="NY32" s="357"/>
      <c r="NZ32" s="357"/>
      <c r="OA32" s="357"/>
      <c r="OB32" s="357"/>
      <c r="OC32" s="357"/>
      <c r="OD32" s="357"/>
      <c r="OE32" s="357"/>
      <c r="OF32" s="357"/>
      <c r="OG32" s="357"/>
      <c r="OH32" s="357"/>
      <c r="OI32" s="357"/>
      <c r="OJ32" s="357"/>
      <c r="OK32" s="357"/>
      <c r="OL32" s="357"/>
      <c r="OM32" s="357"/>
      <c r="ON32" s="357"/>
      <c r="OO32" s="357"/>
      <c r="OP32" s="357"/>
      <c r="OQ32" s="357"/>
      <c r="OR32" s="357"/>
      <c r="OS32" s="357"/>
      <c r="OT32" s="357"/>
      <c r="OU32" s="357"/>
      <c r="OV32" s="357"/>
      <c r="OW32" s="357"/>
      <c r="OX32" s="357"/>
      <c r="OY32" s="357"/>
      <c r="OZ32" s="357"/>
      <c r="PA32" s="357"/>
      <c r="PB32" s="357"/>
      <c r="PC32" s="357"/>
      <c r="PD32" s="357"/>
      <c r="PE32" s="357"/>
      <c r="PF32" s="357"/>
      <c r="PG32" s="357"/>
      <c r="PH32" s="357"/>
      <c r="PI32" s="357"/>
      <c r="PJ32" s="357"/>
      <c r="PK32" s="357"/>
      <c r="PL32" s="357"/>
      <c r="PM32" s="357"/>
      <c r="PN32" s="357"/>
      <c r="PO32" s="357"/>
      <c r="PP32" s="357"/>
      <c r="PQ32" s="357"/>
      <c r="PR32" s="357"/>
      <c r="PS32" s="357"/>
      <c r="PT32" s="357"/>
      <c r="PU32" s="357"/>
      <c r="PV32" s="357"/>
      <c r="PW32" s="357"/>
      <c r="PX32" s="357"/>
      <c r="PY32" s="357"/>
      <c r="PZ32" s="357"/>
      <c r="QA32" s="357"/>
      <c r="QB32" s="357"/>
      <c r="QC32" s="357"/>
      <c r="QD32" s="357"/>
      <c r="QE32" s="357"/>
      <c r="QF32" s="357"/>
      <c r="QG32" s="357"/>
      <c r="QH32" s="357"/>
      <c r="QI32" s="357"/>
      <c r="QJ32" s="357"/>
      <c r="QK32" s="357"/>
      <c r="QL32" s="357"/>
      <c r="QM32" s="357"/>
      <c r="QN32" s="357"/>
      <c r="QO32" s="357"/>
      <c r="QP32" s="357"/>
      <c r="QQ32" s="357"/>
      <c r="QR32" s="357"/>
      <c r="QS32" s="357"/>
      <c r="QT32" s="357"/>
      <c r="QU32" s="357"/>
      <c r="QV32" s="357"/>
      <c r="QW32" s="357"/>
      <c r="QX32" s="357"/>
      <c r="QY32" s="357"/>
      <c r="QZ32" s="357"/>
      <c r="RA32" s="357"/>
      <c r="RB32" s="357"/>
      <c r="RC32" s="357"/>
      <c r="RD32" s="357"/>
      <c r="RE32" s="357"/>
      <c r="RF32" s="357"/>
      <c r="RG32" s="357"/>
      <c r="RH32" s="357"/>
      <c r="RI32" s="357"/>
      <c r="RJ32" s="357"/>
      <c r="RK32" s="357"/>
      <c r="RL32" s="357"/>
      <c r="RM32" s="357"/>
      <c r="RN32" s="357"/>
      <c r="RO32" s="357"/>
      <c r="RP32" s="357"/>
      <c r="RQ32" s="357"/>
      <c r="RR32" s="357"/>
      <c r="RS32" s="357"/>
      <c r="RT32" s="357"/>
      <c r="RU32" s="357"/>
      <c r="RV32" s="357"/>
      <c r="RW32" s="357"/>
      <c r="RX32" s="357"/>
      <c r="RY32" s="357"/>
      <c r="RZ32" s="357"/>
      <c r="SA32" s="357"/>
      <c r="SB32" s="357"/>
      <c r="SC32" s="357"/>
      <c r="SD32" s="357"/>
      <c r="SE32" s="357"/>
      <c r="SF32" s="357"/>
      <c r="SG32" s="357"/>
      <c r="SH32" s="357"/>
      <c r="SI32" s="357"/>
      <c r="SJ32" s="357"/>
      <c r="SK32" s="357"/>
      <c r="SL32" s="357"/>
      <c r="SM32" s="357"/>
      <c r="SN32" s="357"/>
      <c r="SO32" s="357"/>
      <c r="SP32" s="357"/>
      <c r="SQ32" s="357"/>
      <c r="SR32" s="357"/>
      <c r="SS32" s="357"/>
      <c r="ST32" s="357"/>
      <c r="SU32" s="357"/>
      <c r="SV32" s="357"/>
      <c r="SW32" s="357"/>
      <c r="SX32" s="357"/>
      <c r="SY32" s="357"/>
      <c r="SZ32" s="357"/>
      <c r="TA32" s="357"/>
      <c r="TB32" s="357"/>
      <c r="TC32" s="357"/>
      <c r="TD32" s="357"/>
      <c r="TE32" s="357"/>
      <c r="TF32" s="357"/>
      <c r="TG32" s="357"/>
      <c r="TH32" s="357"/>
      <c r="TI32" s="357"/>
      <c r="TJ32" s="357"/>
      <c r="TK32" s="357"/>
      <c r="TL32" s="357"/>
      <c r="TM32" s="357"/>
      <c r="TN32" s="357"/>
      <c r="TO32" s="357"/>
      <c r="TP32" s="357"/>
      <c r="TQ32" s="357"/>
      <c r="TR32" s="357"/>
      <c r="TS32" s="357"/>
      <c r="TT32" s="357"/>
      <c r="TU32" s="357"/>
      <c r="TV32" s="357"/>
      <c r="TW32" s="357"/>
      <c r="TX32" s="357"/>
      <c r="TY32" s="357"/>
      <c r="TZ32" s="357"/>
      <c r="UA32" s="357"/>
      <c r="UB32" s="357"/>
      <c r="UC32" s="357"/>
      <c r="UD32" s="357"/>
      <c r="UE32" s="357"/>
      <c r="UF32" s="357"/>
      <c r="UG32" s="357"/>
      <c r="UH32" s="357"/>
      <c r="UI32" s="357"/>
      <c r="UJ32" s="357"/>
      <c r="UK32" s="357"/>
      <c r="UL32" s="357"/>
      <c r="UM32" s="357"/>
      <c r="UN32" s="357"/>
      <c r="UO32" s="357"/>
      <c r="UP32" s="357"/>
      <c r="UQ32" s="357"/>
      <c r="UR32" s="357"/>
      <c r="US32" s="357"/>
      <c r="UT32" s="357"/>
      <c r="UU32" s="357"/>
      <c r="UV32" s="357"/>
      <c r="UW32" s="357"/>
      <c r="UX32" s="357"/>
      <c r="UY32" s="357"/>
      <c r="UZ32" s="357"/>
      <c r="VA32" s="357"/>
      <c r="VB32" s="357"/>
      <c r="VC32" s="357"/>
      <c r="VD32" s="357"/>
      <c r="VE32" s="357"/>
      <c r="VF32" s="357"/>
      <c r="VG32" s="357"/>
      <c r="VH32" s="357"/>
      <c r="VI32" s="357"/>
      <c r="VJ32" s="357"/>
      <c r="VK32" s="357"/>
      <c r="VL32" s="357"/>
      <c r="VM32" s="357"/>
      <c r="VN32" s="357"/>
    </row>
    <row r="33" spans="1:586" s="307" customFormat="1" ht="15.6" customHeight="1">
      <c r="A33" s="1231" t="s">
        <v>407</v>
      </c>
      <c r="B33" s="1232"/>
      <c r="C33" s="1232"/>
      <c r="D33" s="1232"/>
      <c r="E33" s="1233"/>
      <c r="F33" s="801" t="s">
        <v>408</v>
      </c>
      <c r="G33" s="802"/>
      <c r="H33" s="802"/>
      <c r="I33" s="802"/>
      <c r="J33" s="802"/>
      <c r="K33" s="802"/>
      <c r="L33" s="802"/>
      <c r="M33" s="802"/>
      <c r="N33" s="803"/>
      <c r="O33" s="1234" t="s">
        <v>409</v>
      </c>
      <c r="P33" s="1235"/>
      <c r="Q33" s="1235"/>
      <c r="R33" s="1236"/>
      <c r="S33" s="801" t="s">
        <v>268</v>
      </c>
      <c r="T33" s="802"/>
      <c r="U33" s="802"/>
      <c r="V33" s="803"/>
      <c r="W33" s="801" t="s">
        <v>410</v>
      </c>
      <c r="X33" s="802"/>
      <c r="Y33" s="803"/>
      <c r="Z33" s="801" t="s">
        <v>411</v>
      </c>
      <c r="AA33" s="802"/>
      <c r="AB33" s="802"/>
      <c r="AC33" s="802"/>
      <c r="AD33" s="802"/>
      <c r="AE33" s="802"/>
      <c r="AF33" s="802"/>
      <c r="AG33" s="802"/>
      <c r="AH33" s="803"/>
      <c r="AI33" s="801" t="s">
        <v>412</v>
      </c>
      <c r="AJ33" s="802"/>
      <c r="AK33" s="802"/>
      <c r="AL33" s="802"/>
      <c r="AM33" s="802"/>
      <c r="AN33" s="803"/>
      <c r="AO33" s="354"/>
      <c r="AP33" s="438" t="s">
        <v>413</v>
      </c>
      <c r="AQ33" s="438" t="s">
        <v>414</v>
      </c>
      <c r="AR33" s="438"/>
      <c r="AS33" s="438"/>
      <c r="AT33" s="438"/>
      <c r="AU33" s="438"/>
      <c r="AV33" s="438"/>
      <c r="AZ33" s="307" t="s">
        <v>415</v>
      </c>
      <c r="BG33" s="307" t="s">
        <v>416</v>
      </c>
      <c r="BH33" s="307" t="s">
        <v>417</v>
      </c>
      <c r="CN33" s="357"/>
      <c r="CO33" s="357"/>
      <c r="CP33" s="357"/>
      <c r="CQ33" s="357"/>
      <c r="CR33" s="357"/>
      <c r="CS33" s="357"/>
      <c r="CT33" s="357"/>
      <c r="CU33" s="357"/>
      <c r="CV33" s="357"/>
      <c r="CW33" s="357"/>
      <c r="CX33" s="357"/>
      <c r="CY33" s="357"/>
      <c r="CZ33" s="357"/>
      <c r="DA33" s="357"/>
      <c r="DB33" s="357"/>
      <c r="DC33" s="357"/>
      <c r="DD33" s="357"/>
      <c r="DE33" s="357"/>
      <c r="DF33" s="357"/>
      <c r="DG33" s="357"/>
      <c r="DH33" s="357"/>
      <c r="DI33" s="357"/>
      <c r="DJ33" s="357"/>
      <c r="DK33" s="357"/>
      <c r="DL33" s="357"/>
      <c r="DM33" s="357"/>
      <c r="DN33" s="357"/>
      <c r="DO33" s="357"/>
      <c r="DP33" s="357"/>
      <c r="DQ33" s="357"/>
      <c r="DR33" s="357"/>
      <c r="DS33" s="357"/>
      <c r="DT33" s="357"/>
      <c r="DU33" s="357"/>
      <c r="DV33" s="357"/>
      <c r="DW33" s="357"/>
      <c r="DX33" s="357"/>
      <c r="DY33" s="357"/>
      <c r="DZ33" s="357"/>
      <c r="EA33" s="357"/>
      <c r="EB33" s="357"/>
      <c r="EC33" s="357"/>
      <c r="ED33" s="357"/>
      <c r="EE33" s="357"/>
      <c r="EF33" s="357"/>
      <c r="EG33" s="357"/>
      <c r="EH33" s="357"/>
      <c r="EI33" s="357"/>
      <c r="EJ33" s="357"/>
      <c r="EK33" s="357"/>
      <c r="EL33" s="357"/>
      <c r="EM33" s="357"/>
      <c r="EN33" s="357"/>
      <c r="EO33" s="357"/>
      <c r="EP33" s="357"/>
      <c r="EQ33" s="357"/>
      <c r="ER33" s="357"/>
      <c r="ES33" s="357"/>
      <c r="ET33" s="357"/>
      <c r="EU33" s="357"/>
      <c r="EV33" s="357"/>
      <c r="EW33" s="357"/>
      <c r="EX33" s="357"/>
      <c r="EY33" s="357"/>
      <c r="EZ33" s="357"/>
      <c r="FA33" s="357"/>
      <c r="FB33" s="357"/>
      <c r="FC33" s="357"/>
      <c r="FD33" s="357"/>
      <c r="FE33" s="357"/>
      <c r="FF33" s="357"/>
      <c r="FG33" s="357"/>
      <c r="FH33" s="357"/>
      <c r="FI33" s="357"/>
      <c r="FJ33" s="357"/>
      <c r="FK33" s="357"/>
      <c r="FL33" s="357"/>
      <c r="FM33" s="357"/>
      <c r="FN33" s="357"/>
      <c r="FO33" s="357"/>
      <c r="FP33" s="357"/>
      <c r="FQ33" s="357"/>
      <c r="FR33" s="357"/>
      <c r="FS33" s="357"/>
      <c r="FT33" s="357"/>
      <c r="FU33" s="357"/>
      <c r="FV33" s="357"/>
      <c r="FW33" s="357"/>
      <c r="FX33" s="357"/>
      <c r="FY33" s="357"/>
      <c r="FZ33" s="357"/>
      <c r="GA33" s="357"/>
      <c r="GB33" s="357"/>
      <c r="GC33" s="357"/>
      <c r="GD33" s="357"/>
      <c r="GE33" s="357"/>
      <c r="GF33" s="357"/>
      <c r="GG33" s="357"/>
      <c r="GH33" s="357"/>
      <c r="GI33" s="357"/>
      <c r="GJ33" s="357"/>
      <c r="GK33" s="357"/>
      <c r="GL33" s="357"/>
      <c r="GM33" s="357"/>
      <c r="GN33" s="357"/>
      <c r="GO33" s="357"/>
      <c r="GP33" s="357"/>
      <c r="GQ33" s="357"/>
      <c r="GR33" s="357"/>
      <c r="GS33" s="357"/>
      <c r="GT33" s="357"/>
      <c r="GU33" s="357"/>
      <c r="GV33" s="357"/>
      <c r="GW33" s="357"/>
      <c r="GX33" s="357"/>
      <c r="GY33" s="357"/>
      <c r="GZ33" s="357"/>
      <c r="HA33" s="357"/>
      <c r="HB33" s="357"/>
      <c r="HC33" s="357"/>
      <c r="HD33" s="357"/>
      <c r="HE33" s="357"/>
      <c r="HF33" s="357"/>
      <c r="HG33" s="357"/>
      <c r="HH33" s="357"/>
      <c r="HI33" s="357"/>
      <c r="HJ33" s="357"/>
      <c r="HK33" s="357"/>
      <c r="HL33" s="357"/>
      <c r="HM33" s="357"/>
      <c r="HN33" s="357"/>
      <c r="HO33" s="357"/>
      <c r="HP33" s="357"/>
      <c r="HQ33" s="357"/>
      <c r="HR33" s="357"/>
      <c r="HS33" s="357"/>
      <c r="HT33" s="357"/>
      <c r="HU33" s="357"/>
      <c r="HV33" s="357"/>
      <c r="HW33" s="357"/>
      <c r="HX33" s="357"/>
      <c r="HY33" s="357"/>
      <c r="HZ33" s="357"/>
      <c r="IA33" s="357"/>
      <c r="IB33" s="357"/>
      <c r="IC33" s="357"/>
      <c r="ID33" s="357"/>
      <c r="IE33" s="357"/>
      <c r="IF33" s="357"/>
      <c r="IG33" s="357"/>
      <c r="IH33" s="357"/>
      <c r="II33" s="357"/>
      <c r="IJ33" s="357"/>
      <c r="IK33" s="357"/>
      <c r="IL33" s="357"/>
      <c r="IM33" s="357"/>
      <c r="IN33" s="357"/>
      <c r="IO33" s="357"/>
      <c r="IP33" s="357"/>
      <c r="IQ33" s="357"/>
      <c r="IR33" s="357"/>
      <c r="IS33" s="357"/>
      <c r="IT33" s="357"/>
      <c r="IU33" s="357"/>
      <c r="IV33" s="357"/>
      <c r="IW33" s="357"/>
      <c r="IX33" s="357"/>
      <c r="IY33" s="357"/>
      <c r="IZ33" s="357"/>
      <c r="JA33" s="357"/>
      <c r="JB33" s="357"/>
      <c r="JC33" s="357"/>
      <c r="JD33" s="357"/>
      <c r="JE33" s="357"/>
      <c r="JF33" s="357"/>
      <c r="JG33" s="357"/>
      <c r="JH33" s="357"/>
      <c r="JI33" s="357"/>
      <c r="JJ33" s="357"/>
      <c r="JK33" s="357"/>
      <c r="JL33" s="357"/>
      <c r="JM33" s="357"/>
      <c r="JN33" s="357"/>
      <c r="JO33" s="357"/>
      <c r="JP33" s="357"/>
      <c r="JQ33" s="357"/>
      <c r="JR33" s="357"/>
      <c r="JS33" s="357"/>
      <c r="JT33" s="357"/>
      <c r="JU33" s="357"/>
      <c r="JV33" s="357"/>
      <c r="JW33" s="357"/>
      <c r="JX33" s="357"/>
      <c r="JY33" s="357"/>
      <c r="JZ33" s="357"/>
      <c r="KA33" s="357"/>
      <c r="KB33" s="357"/>
      <c r="KC33" s="357"/>
      <c r="KD33" s="357"/>
      <c r="KE33" s="357"/>
      <c r="KF33" s="357"/>
      <c r="KG33" s="357"/>
      <c r="KH33" s="357"/>
      <c r="KI33" s="357"/>
      <c r="KJ33" s="357"/>
      <c r="KK33" s="357"/>
      <c r="KL33" s="357"/>
      <c r="KM33" s="357"/>
      <c r="KN33" s="357"/>
      <c r="KO33" s="357"/>
      <c r="KP33" s="357"/>
      <c r="KQ33" s="357"/>
      <c r="KR33" s="357"/>
      <c r="KS33" s="357"/>
      <c r="KT33" s="357"/>
      <c r="KU33" s="357"/>
      <c r="KV33" s="357"/>
      <c r="KW33" s="357"/>
      <c r="KX33" s="357"/>
      <c r="KY33" s="357"/>
      <c r="KZ33" s="357"/>
      <c r="LA33" s="357"/>
      <c r="LB33" s="357"/>
      <c r="LC33" s="357"/>
      <c r="LD33" s="357"/>
      <c r="LE33" s="357"/>
      <c r="LF33" s="357"/>
      <c r="LG33" s="357"/>
      <c r="LH33" s="357"/>
      <c r="LI33" s="357"/>
      <c r="LJ33" s="357"/>
      <c r="LK33" s="357"/>
      <c r="LL33" s="357"/>
      <c r="LM33" s="357"/>
      <c r="LN33" s="357"/>
      <c r="LO33" s="357"/>
      <c r="LP33" s="357"/>
      <c r="LQ33" s="357"/>
      <c r="LR33" s="357"/>
      <c r="LS33" s="357"/>
      <c r="LT33" s="357"/>
      <c r="LU33" s="357"/>
      <c r="LV33" s="357"/>
      <c r="LW33" s="357"/>
      <c r="LX33" s="357"/>
      <c r="LY33" s="357"/>
      <c r="LZ33" s="357"/>
      <c r="MA33" s="357"/>
      <c r="MB33" s="357"/>
      <c r="MC33" s="357"/>
      <c r="MD33" s="357"/>
      <c r="ME33" s="357"/>
      <c r="MF33" s="357"/>
      <c r="MG33" s="357"/>
      <c r="MH33" s="357"/>
      <c r="MI33" s="357"/>
      <c r="MJ33" s="357"/>
      <c r="MK33" s="357"/>
      <c r="ML33" s="357"/>
      <c r="MM33" s="357"/>
      <c r="MN33" s="357"/>
      <c r="MO33" s="357"/>
      <c r="MP33" s="357"/>
      <c r="MQ33" s="357"/>
      <c r="MR33" s="357"/>
      <c r="MS33" s="357"/>
      <c r="MT33" s="357"/>
      <c r="MU33" s="357"/>
      <c r="MV33" s="357"/>
      <c r="MW33" s="357"/>
      <c r="MX33" s="357"/>
      <c r="MY33" s="357"/>
      <c r="MZ33" s="357"/>
      <c r="NA33" s="357"/>
      <c r="NB33" s="357"/>
      <c r="NC33" s="357"/>
      <c r="ND33" s="357"/>
      <c r="NE33" s="357"/>
      <c r="NF33" s="357"/>
      <c r="NG33" s="357"/>
      <c r="NH33" s="357"/>
      <c r="NI33" s="357"/>
      <c r="NJ33" s="357"/>
      <c r="NK33" s="357"/>
      <c r="NL33" s="357"/>
      <c r="NM33" s="357"/>
      <c r="NN33" s="357"/>
      <c r="NO33" s="357"/>
      <c r="NP33" s="357"/>
      <c r="NQ33" s="357"/>
      <c r="NR33" s="357"/>
      <c r="NS33" s="357"/>
      <c r="NT33" s="357"/>
      <c r="NU33" s="357"/>
      <c r="NV33" s="357"/>
      <c r="NW33" s="357"/>
      <c r="NX33" s="357"/>
      <c r="NY33" s="357"/>
      <c r="NZ33" s="357"/>
      <c r="OA33" s="357"/>
      <c r="OB33" s="357"/>
      <c r="OC33" s="357"/>
      <c r="OD33" s="357"/>
      <c r="OE33" s="357"/>
      <c r="OF33" s="357"/>
      <c r="OG33" s="357"/>
      <c r="OH33" s="357"/>
      <c r="OI33" s="357"/>
      <c r="OJ33" s="357"/>
      <c r="OK33" s="357"/>
      <c r="OL33" s="357"/>
      <c r="OM33" s="357"/>
      <c r="ON33" s="357"/>
      <c r="OO33" s="357"/>
      <c r="OP33" s="357"/>
      <c r="OQ33" s="357"/>
      <c r="OR33" s="357"/>
      <c r="OS33" s="357"/>
      <c r="OT33" s="357"/>
      <c r="OU33" s="357"/>
      <c r="OV33" s="357"/>
      <c r="OW33" s="357"/>
      <c r="OX33" s="357"/>
      <c r="OY33" s="357"/>
      <c r="OZ33" s="357"/>
      <c r="PA33" s="357"/>
      <c r="PB33" s="357"/>
      <c r="PC33" s="357"/>
      <c r="PD33" s="357"/>
      <c r="PE33" s="357"/>
      <c r="PF33" s="357"/>
      <c r="PG33" s="357"/>
      <c r="PH33" s="357"/>
      <c r="PI33" s="357"/>
      <c r="PJ33" s="357"/>
      <c r="PK33" s="357"/>
      <c r="PL33" s="357"/>
      <c r="PM33" s="357"/>
      <c r="PN33" s="357"/>
      <c r="PO33" s="357"/>
      <c r="PP33" s="357"/>
      <c r="PQ33" s="357"/>
      <c r="PR33" s="357"/>
      <c r="PS33" s="357"/>
      <c r="PT33" s="357"/>
      <c r="PU33" s="357"/>
      <c r="PV33" s="357"/>
      <c r="PW33" s="357"/>
      <c r="PX33" s="357"/>
      <c r="PY33" s="357"/>
      <c r="PZ33" s="357"/>
      <c r="QA33" s="357"/>
      <c r="QB33" s="357"/>
      <c r="QC33" s="357"/>
      <c r="QD33" s="357"/>
      <c r="QE33" s="357"/>
      <c r="QF33" s="357"/>
      <c r="QG33" s="357"/>
      <c r="QH33" s="357"/>
      <c r="QI33" s="357"/>
      <c r="QJ33" s="357"/>
      <c r="QK33" s="357"/>
      <c r="QL33" s="357"/>
      <c r="QM33" s="357"/>
      <c r="QN33" s="357"/>
      <c r="QO33" s="357"/>
      <c r="QP33" s="357"/>
      <c r="QQ33" s="357"/>
      <c r="QR33" s="357"/>
      <c r="QS33" s="357"/>
      <c r="QT33" s="357"/>
      <c r="QU33" s="357"/>
      <c r="QV33" s="357"/>
      <c r="QW33" s="357"/>
      <c r="QX33" s="357"/>
      <c r="QY33" s="357"/>
      <c r="QZ33" s="357"/>
      <c r="RA33" s="357"/>
      <c r="RB33" s="357"/>
      <c r="RC33" s="357"/>
      <c r="RD33" s="357"/>
      <c r="RE33" s="357"/>
      <c r="RF33" s="357"/>
      <c r="RG33" s="357"/>
      <c r="RH33" s="357"/>
      <c r="RI33" s="357"/>
      <c r="RJ33" s="357"/>
      <c r="RK33" s="357"/>
      <c r="RL33" s="357"/>
      <c r="RM33" s="357"/>
      <c r="RN33" s="357"/>
      <c r="RO33" s="357"/>
      <c r="RP33" s="357"/>
      <c r="RQ33" s="357"/>
      <c r="RR33" s="357"/>
      <c r="RS33" s="357"/>
      <c r="RT33" s="357"/>
      <c r="RU33" s="357"/>
      <c r="RV33" s="357"/>
      <c r="RW33" s="357"/>
      <c r="RX33" s="357"/>
      <c r="RY33" s="357"/>
      <c r="RZ33" s="357"/>
      <c r="SA33" s="357"/>
      <c r="SB33" s="357"/>
      <c r="SC33" s="357"/>
      <c r="SD33" s="357"/>
      <c r="SE33" s="357"/>
      <c r="SF33" s="357"/>
      <c r="SG33" s="357"/>
      <c r="SH33" s="357"/>
      <c r="SI33" s="357"/>
      <c r="SJ33" s="357"/>
      <c r="SK33" s="357"/>
      <c r="SL33" s="357"/>
      <c r="SM33" s="357"/>
      <c r="SN33" s="357"/>
      <c r="SO33" s="357"/>
      <c r="SP33" s="357"/>
      <c r="SQ33" s="357"/>
      <c r="SR33" s="357"/>
      <c r="SS33" s="357"/>
      <c r="ST33" s="357"/>
      <c r="SU33" s="357"/>
      <c r="SV33" s="357"/>
      <c r="SW33" s="357"/>
      <c r="SX33" s="357"/>
      <c r="SY33" s="357"/>
      <c r="SZ33" s="357"/>
      <c r="TA33" s="357"/>
      <c r="TB33" s="357"/>
      <c r="TC33" s="357"/>
      <c r="TD33" s="357"/>
      <c r="TE33" s="357"/>
      <c r="TF33" s="357"/>
      <c r="TG33" s="357"/>
      <c r="TH33" s="357"/>
      <c r="TI33" s="357"/>
      <c r="TJ33" s="357"/>
      <c r="TK33" s="357"/>
      <c r="TL33" s="357"/>
      <c r="TM33" s="357"/>
      <c r="TN33" s="357"/>
      <c r="TO33" s="357"/>
      <c r="TP33" s="357"/>
      <c r="TQ33" s="357"/>
      <c r="TR33" s="357"/>
      <c r="TS33" s="357"/>
      <c r="TT33" s="357"/>
      <c r="TU33" s="357"/>
      <c r="TV33" s="357"/>
      <c r="TW33" s="357"/>
      <c r="TX33" s="357"/>
      <c r="TY33" s="357"/>
      <c r="TZ33" s="357"/>
      <c r="UA33" s="357"/>
      <c r="UB33" s="357"/>
      <c r="UC33" s="357"/>
      <c r="UD33" s="357"/>
      <c r="UE33" s="357"/>
      <c r="UF33" s="357"/>
      <c r="UG33" s="357"/>
      <c r="UH33" s="357"/>
      <c r="UI33" s="357"/>
      <c r="UJ33" s="357"/>
      <c r="UK33" s="357"/>
      <c r="UL33" s="357"/>
      <c r="UM33" s="357"/>
      <c r="UN33" s="357"/>
      <c r="UO33" s="357"/>
      <c r="UP33" s="357"/>
      <c r="UQ33" s="357"/>
      <c r="UR33" s="357"/>
      <c r="US33" s="357"/>
      <c r="UT33" s="357"/>
      <c r="UU33" s="357"/>
      <c r="UV33" s="357"/>
      <c r="UW33" s="357"/>
      <c r="UX33" s="357"/>
      <c r="UY33" s="357"/>
      <c r="UZ33" s="357"/>
      <c r="VA33" s="357"/>
      <c r="VB33" s="357"/>
      <c r="VC33" s="357"/>
      <c r="VD33" s="357"/>
      <c r="VE33" s="357"/>
      <c r="VF33" s="357"/>
      <c r="VG33" s="357"/>
      <c r="VH33" s="357"/>
      <c r="VI33" s="357"/>
      <c r="VJ33" s="357"/>
      <c r="VK33" s="357"/>
      <c r="VL33" s="357"/>
      <c r="VM33" s="357"/>
      <c r="VN33" s="357"/>
    </row>
    <row r="34" spans="1:586" s="307" customFormat="1" ht="15.6" customHeight="1">
      <c r="A34" s="1237"/>
      <c r="B34" s="1238"/>
      <c r="C34" s="1238"/>
      <c r="D34" s="1238"/>
      <c r="E34" s="1239"/>
      <c r="F34" s="1188"/>
      <c r="G34" s="1189"/>
      <c r="H34" s="1189"/>
      <c r="I34" s="1189"/>
      <c r="J34" s="1189"/>
      <c r="K34" s="1189"/>
      <c r="L34" s="1189"/>
      <c r="M34" s="1189"/>
      <c r="N34" s="1190"/>
      <c r="O34" s="804"/>
      <c r="P34" s="805"/>
      <c r="Q34" s="805"/>
      <c r="R34" s="806"/>
      <c r="S34" s="1240"/>
      <c r="T34" s="1241"/>
      <c r="U34" s="1241"/>
      <c r="V34" s="1242"/>
      <c r="W34" s="1194"/>
      <c r="X34" s="1195"/>
      <c r="Y34" s="1196"/>
      <c r="Z34" s="1197"/>
      <c r="AA34" s="1198"/>
      <c r="AB34" s="1198"/>
      <c r="AC34" s="1198"/>
      <c r="AD34" s="1198"/>
      <c r="AE34" s="1198"/>
      <c r="AF34" s="1198"/>
      <c r="AG34" s="1198"/>
      <c r="AH34" s="1199"/>
      <c r="AI34" s="1197"/>
      <c r="AJ34" s="1198"/>
      <c r="AK34" s="1198"/>
      <c r="AL34" s="1198"/>
      <c r="AM34" s="1198"/>
      <c r="AN34" s="1199"/>
      <c r="AO34" s="354"/>
      <c r="AP34" s="438"/>
      <c r="AQ34" s="438"/>
      <c r="AR34" s="438"/>
      <c r="AS34" s="438"/>
      <c r="AT34" s="438"/>
      <c r="AU34" s="438"/>
      <c r="AV34" s="438"/>
      <c r="AZ34" s="307" t="s">
        <v>418</v>
      </c>
      <c r="BG34" s="307" t="s">
        <v>1078</v>
      </c>
      <c r="BH34" s="307" t="s">
        <v>1077</v>
      </c>
      <c r="CN34" s="357"/>
      <c r="CO34" s="357"/>
      <c r="CP34" s="357"/>
      <c r="CQ34" s="357"/>
      <c r="CR34" s="357"/>
      <c r="CS34" s="357"/>
      <c r="CT34" s="357"/>
      <c r="CU34" s="357"/>
      <c r="CV34" s="357"/>
      <c r="CW34" s="357"/>
      <c r="CX34" s="357"/>
      <c r="CY34" s="357"/>
      <c r="CZ34" s="357"/>
      <c r="DA34" s="357"/>
      <c r="DB34" s="357"/>
      <c r="DC34" s="357"/>
      <c r="DD34" s="357"/>
      <c r="DE34" s="357"/>
      <c r="DF34" s="357"/>
      <c r="DG34" s="357"/>
      <c r="DH34" s="357"/>
      <c r="DI34" s="357"/>
      <c r="DJ34" s="357"/>
      <c r="DK34" s="357"/>
      <c r="DL34" s="357"/>
      <c r="DM34" s="357"/>
      <c r="DN34" s="357"/>
      <c r="DO34" s="357"/>
      <c r="DP34" s="357"/>
      <c r="DQ34" s="357"/>
      <c r="DR34" s="357"/>
      <c r="DS34" s="357"/>
      <c r="DT34" s="357"/>
      <c r="DU34" s="357"/>
      <c r="DV34" s="357"/>
      <c r="DW34" s="357"/>
      <c r="DX34" s="357"/>
      <c r="DY34" s="357"/>
      <c r="DZ34" s="357"/>
      <c r="EA34" s="357"/>
      <c r="EB34" s="357"/>
      <c r="EC34" s="357"/>
      <c r="ED34" s="357"/>
      <c r="EE34" s="357"/>
      <c r="EF34" s="357"/>
      <c r="EG34" s="357"/>
      <c r="EH34" s="357"/>
      <c r="EI34" s="357"/>
      <c r="EJ34" s="357"/>
      <c r="EK34" s="357"/>
      <c r="EL34" s="357"/>
      <c r="EM34" s="357"/>
      <c r="EN34" s="357"/>
      <c r="EO34" s="357"/>
      <c r="EP34" s="357"/>
      <c r="EQ34" s="357"/>
      <c r="ER34" s="357"/>
      <c r="ES34" s="357"/>
      <c r="ET34" s="357"/>
      <c r="EU34" s="357"/>
      <c r="EV34" s="357"/>
      <c r="EW34" s="357"/>
      <c r="EX34" s="357"/>
      <c r="EY34" s="357"/>
      <c r="EZ34" s="357"/>
      <c r="FA34" s="357"/>
      <c r="FB34" s="357"/>
      <c r="FC34" s="357"/>
      <c r="FD34" s="357"/>
      <c r="FE34" s="357"/>
      <c r="FF34" s="357"/>
      <c r="FG34" s="357"/>
      <c r="FH34" s="357"/>
      <c r="FI34" s="357"/>
      <c r="FJ34" s="357"/>
      <c r="FK34" s="357"/>
      <c r="FL34" s="357"/>
      <c r="FM34" s="357"/>
      <c r="FN34" s="357"/>
      <c r="FO34" s="357"/>
      <c r="FP34" s="357"/>
      <c r="FQ34" s="357"/>
      <c r="FR34" s="357"/>
      <c r="FS34" s="357"/>
      <c r="FT34" s="357"/>
      <c r="FU34" s="357"/>
      <c r="FV34" s="357"/>
      <c r="FW34" s="357"/>
      <c r="FX34" s="357"/>
      <c r="FY34" s="357"/>
      <c r="FZ34" s="357"/>
      <c r="GA34" s="357"/>
      <c r="GB34" s="357"/>
      <c r="GC34" s="357"/>
      <c r="GD34" s="357"/>
      <c r="GE34" s="357"/>
      <c r="GF34" s="357"/>
      <c r="GG34" s="357"/>
      <c r="GH34" s="357"/>
      <c r="GI34" s="357"/>
      <c r="GJ34" s="357"/>
      <c r="GK34" s="357"/>
      <c r="GL34" s="357"/>
      <c r="GM34" s="357"/>
      <c r="GN34" s="357"/>
      <c r="GO34" s="357"/>
      <c r="GP34" s="357"/>
      <c r="GQ34" s="357"/>
      <c r="GR34" s="357"/>
      <c r="GS34" s="357"/>
      <c r="GT34" s="357"/>
      <c r="GU34" s="357"/>
      <c r="GV34" s="357"/>
      <c r="GW34" s="357"/>
      <c r="GX34" s="357"/>
      <c r="GY34" s="357"/>
      <c r="GZ34" s="357"/>
      <c r="HA34" s="357"/>
      <c r="HB34" s="357"/>
      <c r="HC34" s="357"/>
      <c r="HD34" s="357"/>
      <c r="HE34" s="357"/>
      <c r="HF34" s="357"/>
      <c r="HG34" s="357"/>
      <c r="HH34" s="357"/>
      <c r="HI34" s="357"/>
      <c r="HJ34" s="357"/>
      <c r="HK34" s="357"/>
      <c r="HL34" s="357"/>
      <c r="HM34" s="357"/>
      <c r="HN34" s="357"/>
      <c r="HO34" s="357"/>
      <c r="HP34" s="357"/>
      <c r="HQ34" s="357"/>
      <c r="HR34" s="357"/>
      <c r="HS34" s="357"/>
      <c r="HT34" s="357"/>
      <c r="HU34" s="357"/>
      <c r="HV34" s="357"/>
      <c r="HW34" s="357"/>
      <c r="HX34" s="357"/>
      <c r="HY34" s="357"/>
      <c r="HZ34" s="357"/>
      <c r="IA34" s="357"/>
      <c r="IB34" s="357"/>
      <c r="IC34" s="357"/>
      <c r="ID34" s="357"/>
      <c r="IE34" s="357"/>
      <c r="IF34" s="357"/>
      <c r="IG34" s="357"/>
      <c r="IH34" s="357"/>
      <c r="II34" s="357"/>
      <c r="IJ34" s="357"/>
      <c r="IK34" s="357"/>
      <c r="IL34" s="357"/>
      <c r="IM34" s="357"/>
      <c r="IN34" s="357"/>
      <c r="IO34" s="357"/>
      <c r="IP34" s="357"/>
      <c r="IQ34" s="357"/>
      <c r="IR34" s="357"/>
      <c r="IS34" s="357"/>
      <c r="IT34" s="357"/>
      <c r="IU34" s="357"/>
      <c r="IV34" s="357"/>
      <c r="IW34" s="357"/>
      <c r="IX34" s="357"/>
      <c r="IY34" s="357"/>
      <c r="IZ34" s="357"/>
      <c r="JA34" s="357"/>
      <c r="JB34" s="357"/>
      <c r="JC34" s="357"/>
      <c r="JD34" s="357"/>
      <c r="JE34" s="357"/>
      <c r="JF34" s="357"/>
      <c r="JG34" s="357"/>
      <c r="JH34" s="357"/>
      <c r="JI34" s="357"/>
      <c r="JJ34" s="357"/>
      <c r="JK34" s="357"/>
      <c r="JL34" s="357"/>
      <c r="JM34" s="357"/>
      <c r="JN34" s="357"/>
      <c r="JO34" s="357"/>
      <c r="JP34" s="357"/>
      <c r="JQ34" s="357"/>
      <c r="JR34" s="357"/>
      <c r="JS34" s="357"/>
      <c r="JT34" s="357"/>
      <c r="JU34" s="357"/>
      <c r="JV34" s="357"/>
      <c r="JW34" s="357"/>
      <c r="JX34" s="357"/>
      <c r="JY34" s="357"/>
      <c r="JZ34" s="357"/>
      <c r="KA34" s="357"/>
      <c r="KB34" s="357"/>
      <c r="KC34" s="357"/>
      <c r="KD34" s="357"/>
      <c r="KE34" s="357"/>
      <c r="KF34" s="357"/>
      <c r="KG34" s="357"/>
      <c r="KH34" s="357"/>
      <c r="KI34" s="357"/>
      <c r="KJ34" s="357"/>
      <c r="KK34" s="357"/>
      <c r="KL34" s="357"/>
      <c r="KM34" s="357"/>
      <c r="KN34" s="357"/>
      <c r="KO34" s="357"/>
      <c r="KP34" s="357"/>
      <c r="KQ34" s="357"/>
      <c r="KR34" s="357"/>
      <c r="KS34" s="357"/>
      <c r="KT34" s="357"/>
      <c r="KU34" s="357"/>
      <c r="KV34" s="357"/>
      <c r="KW34" s="357"/>
      <c r="KX34" s="357"/>
      <c r="KY34" s="357"/>
      <c r="KZ34" s="357"/>
      <c r="LA34" s="357"/>
      <c r="LB34" s="357"/>
      <c r="LC34" s="357"/>
      <c r="LD34" s="357"/>
      <c r="LE34" s="357"/>
      <c r="LF34" s="357"/>
      <c r="LG34" s="357"/>
      <c r="LH34" s="357"/>
      <c r="LI34" s="357"/>
      <c r="LJ34" s="357"/>
      <c r="LK34" s="357"/>
      <c r="LL34" s="357"/>
      <c r="LM34" s="357"/>
      <c r="LN34" s="357"/>
      <c r="LO34" s="357"/>
      <c r="LP34" s="357"/>
      <c r="LQ34" s="357"/>
      <c r="LR34" s="357"/>
      <c r="LS34" s="357"/>
      <c r="LT34" s="357"/>
      <c r="LU34" s="357"/>
      <c r="LV34" s="357"/>
      <c r="LW34" s="357"/>
      <c r="LX34" s="357"/>
      <c r="LY34" s="357"/>
      <c r="LZ34" s="357"/>
      <c r="MA34" s="357"/>
      <c r="MB34" s="357"/>
      <c r="MC34" s="357"/>
      <c r="MD34" s="357"/>
      <c r="ME34" s="357"/>
      <c r="MF34" s="357"/>
      <c r="MG34" s="357"/>
      <c r="MH34" s="357"/>
      <c r="MI34" s="357"/>
      <c r="MJ34" s="357"/>
      <c r="MK34" s="357"/>
      <c r="ML34" s="357"/>
      <c r="MM34" s="357"/>
      <c r="MN34" s="357"/>
      <c r="MO34" s="357"/>
      <c r="MP34" s="357"/>
      <c r="MQ34" s="357"/>
      <c r="MR34" s="357"/>
      <c r="MS34" s="357"/>
      <c r="MT34" s="357"/>
      <c r="MU34" s="357"/>
      <c r="MV34" s="357"/>
      <c r="MW34" s="357"/>
      <c r="MX34" s="357"/>
      <c r="MY34" s="357"/>
      <c r="MZ34" s="357"/>
      <c r="NA34" s="357"/>
      <c r="NB34" s="357"/>
      <c r="NC34" s="357"/>
      <c r="ND34" s="357"/>
      <c r="NE34" s="357"/>
      <c r="NF34" s="357"/>
      <c r="NG34" s="357"/>
      <c r="NH34" s="357"/>
      <c r="NI34" s="357"/>
      <c r="NJ34" s="357"/>
      <c r="NK34" s="357"/>
      <c r="NL34" s="357"/>
      <c r="NM34" s="357"/>
      <c r="NN34" s="357"/>
      <c r="NO34" s="357"/>
      <c r="NP34" s="357"/>
      <c r="NQ34" s="357"/>
      <c r="NR34" s="357"/>
      <c r="NS34" s="357"/>
      <c r="NT34" s="357"/>
      <c r="NU34" s="357"/>
      <c r="NV34" s="357"/>
      <c r="NW34" s="357"/>
      <c r="NX34" s="357"/>
      <c r="NY34" s="357"/>
      <c r="NZ34" s="357"/>
      <c r="OA34" s="357"/>
      <c r="OB34" s="357"/>
      <c r="OC34" s="357"/>
      <c r="OD34" s="357"/>
      <c r="OE34" s="357"/>
      <c r="OF34" s="357"/>
      <c r="OG34" s="357"/>
      <c r="OH34" s="357"/>
      <c r="OI34" s="357"/>
      <c r="OJ34" s="357"/>
      <c r="OK34" s="357"/>
      <c r="OL34" s="357"/>
      <c r="OM34" s="357"/>
      <c r="ON34" s="357"/>
      <c r="OO34" s="357"/>
      <c r="OP34" s="357"/>
      <c r="OQ34" s="357"/>
      <c r="OR34" s="357"/>
      <c r="OS34" s="357"/>
      <c r="OT34" s="357"/>
      <c r="OU34" s="357"/>
      <c r="OV34" s="357"/>
      <c r="OW34" s="357"/>
      <c r="OX34" s="357"/>
      <c r="OY34" s="357"/>
      <c r="OZ34" s="357"/>
      <c r="PA34" s="357"/>
      <c r="PB34" s="357"/>
      <c r="PC34" s="357"/>
      <c r="PD34" s="357"/>
      <c r="PE34" s="357"/>
      <c r="PF34" s="357"/>
      <c r="PG34" s="357"/>
      <c r="PH34" s="357"/>
      <c r="PI34" s="357"/>
      <c r="PJ34" s="357"/>
      <c r="PK34" s="357"/>
      <c r="PL34" s="357"/>
      <c r="PM34" s="357"/>
      <c r="PN34" s="357"/>
      <c r="PO34" s="357"/>
      <c r="PP34" s="357"/>
      <c r="PQ34" s="357"/>
      <c r="PR34" s="357"/>
      <c r="PS34" s="357"/>
      <c r="PT34" s="357"/>
      <c r="PU34" s="357"/>
      <c r="PV34" s="357"/>
      <c r="PW34" s="357"/>
      <c r="PX34" s="357"/>
      <c r="PY34" s="357"/>
      <c r="PZ34" s="357"/>
      <c r="QA34" s="357"/>
      <c r="QB34" s="357"/>
      <c r="QC34" s="357"/>
      <c r="QD34" s="357"/>
      <c r="QE34" s="357"/>
      <c r="QF34" s="357"/>
      <c r="QG34" s="357"/>
      <c r="QH34" s="357"/>
      <c r="QI34" s="357"/>
      <c r="QJ34" s="357"/>
      <c r="QK34" s="357"/>
      <c r="QL34" s="357"/>
      <c r="QM34" s="357"/>
      <c r="QN34" s="357"/>
      <c r="QO34" s="357"/>
      <c r="QP34" s="357"/>
      <c r="QQ34" s="357"/>
      <c r="QR34" s="357"/>
      <c r="QS34" s="357"/>
      <c r="QT34" s="357"/>
      <c r="QU34" s="357"/>
      <c r="QV34" s="357"/>
      <c r="QW34" s="357"/>
      <c r="QX34" s="357"/>
      <c r="QY34" s="357"/>
      <c r="QZ34" s="357"/>
      <c r="RA34" s="357"/>
      <c r="RB34" s="357"/>
      <c r="RC34" s="357"/>
      <c r="RD34" s="357"/>
      <c r="RE34" s="357"/>
      <c r="RF34" s="357"/>
      <c r="RG34" s="357"/>
      <c r="RH34" s="357"/>
      <c r="RI34" s="357"/>
      <c r="RJ34" s="357"/>
      <c r="RK34" s="357"/>
      <c r="RL34" s="357"/>
      <c r="RM34" s="357"/>
      <c r="RN34" s="357"/>
      <c r="RO34" s="357"/>
      <c r="RP34" s="357"/>
      <c r="RQ34" s="357"/>
      <c r="RR34" s="357"/>
      <c r="RS34" s="357"/>
      <c r="RT34" s="357"/>
      <c r="RU34" s="357"/>
      <c r="RV34" s="357"/>
      <c r="RW34" s="357"/>
      <c r="RX34" s="357"/>
      <c r="RY34" s="357"/>
      <c r="RZ34" s="357"/>
      <c r="SA34" s="357"/>
      <c r="SB34" s="357"/>
      <c r="SC34" s="357"/>
      <c r="SD34" s="357"/>
      <c r="SE34" s="357"/>
      <c r="SF34" s="357"/>
      <c r="SG34" s="357"/>
      <c r="SH34" s="357"/>
      <c r="SI34" s="357"/>
      <c r="SJ34" s="357"/>
      <c r="SK34" s="357"/>
      <c r="SL34" s="357"/>
      <c r="SM34" s="357"/>
      <c r="SN34" s="357"/>
      <c r="SO34" s="357"/>
      <c r="SP34" s="357"/>
      <c r="SQ34" s="357"/>
      <c r="SR34" s="357"/>
      <c r="SS34" s="357"/>
      <c r="ST34" s="357"/>
      <c r="SU34" s="357"/>
      <c r="SV34" s="357"/>
      <c r="SW34" s="357"/>
      <c r="SX34" s="357"/>
      <c r="SY34" s="357"/>
      <c r="SZ34" s="357"/>
      <c r="TA34" s="357"/>
      <c r="TB34" s="357"/>
      <c r="TC34" s="357"/>
      <c r="TD34" s="357"/>
      <c r="TE34" s="357"/>
      <c r="TF34" s="357"/>
      <c r="TG34" s="357"/>
      <c r="TH34" s="357"/>
      <c r="TI34" s="357"/>
      <c r="TJ34" s="357"/>
      <c r="TK34" s="357"/>
      <c r="TL34" s="357"/>
      <c r="TM34" s="357"/>
      <c r="TN34" s="357"/>
      <c r="TO34" s="357"/>
      <c r="TP34" s="357"/>
      <c r="TQ34" s="357"/>
      <c r="TR34" s="357"/>
      <c r="TS34" s="357"/>
      <c r="TT34" s="357"/>
      <c r="TU34" s="357"/>
      <c r="TV34" s="357"/>
      <c r="TW34" s="357"/>
      <c r="TX34" s="357"/>
      <c r="TY34" s="357"/>
      <c r="TZ34" s="357"/>
      <c r="UA34" s="357"/>
      <c r="UB34" s="357"/>
      <c r="UC34" s="357"/>
      <c r="UD34" s="357"/>
      <c r="UE34" s="357"/>
      <c r="UF34" s="357"/>
      <c r="UG34" s="357"/>
      <c r="UH34" s="357"/>
      <c r="UI34" s="357"/>
      <c r="UJ34" s="357"/>
      <c r="UK34" s="357"/>
      <c r="UL34" s="357"/>
      <c r="UM34" s="357"/>
      <c r="UN34" s="357"/>
      <c r="UO34" s="357"/>
      <c r="UP34" s="357"/>
      <c r="UQ34" s="357"/>
      <c r="UR34" s="357"/>
      <c r="US34" s="357"/>
      <c r="UT34" s="357"/>
      <c r="UU34" s="357"/>
      <c r="UV34" s="357"/>
      <c r="UW34" s="357"/>
      <c r="UX34" s="357"/>
      <c r="UY34" s="357"/>
      <c r="UZ34" s="357"/>
      <c r="VA34" s="357"/>
      <c r="VB34" s="357"/>
      <c r="VC34" s="357"/>
      <c r="VD34" s="357"/>
      <c r="VE34" s="357"/>
      <c r="VF34" s="357"/>
      <c r="VG34" s="357"/>
      <c r="VH34" s="357"/>
      <c r="VI34" s="357"/>
      <c r="VJ34" s="357"/>
      <c r="VK34" s="357"/>
      <c r="VL34" s="357"/>
      <c r="VM34" s="357"/>
      <c r="VN34" s="357"/>
    </row>
    <row r="35" spans="1:586" s="307" customFormat="1" ht="15.6" customHeight="1">
      <c r="A35" s="1225" t="str">
        <f>IF(A34="","",VLOOKUP(A34,$AP$18:$AQ$33,2,FALSE))</f>
        <v/>
      </c>
      <c r="B35" s="1226"/>
      <c r="C35" s="1226"/>
      <c r="D35" s="1226"/>
      <c r="E35" s="1227"/>
      <c r="F35" s="1191"/>
      <c r="G35" s="1192"/>
      <c r="H35" s="1192"/>
      <c r="I35" s="1192"/>
      <c r="J35" s="1192"/>
      <c r="K35" s="1192"/>
      <c r="L35" s="1192"/>
      <c r="M35" s="1192"/>
      <c r="N35" s="1193"/>
      <c r="O35" s="1210" t="str">
        <f>IF(AND(A34&lt;&gt;"",O34=""),"YYYY/MM/DD","")</f>
        <v/>
      </c>
      <c r="P35" s="1211"/>
      <c r="Q35" s="1211"/>
      <c r="R35" s="1212"/>
      <c r="S35" s="1228" t="str">
        <f>IF(S34="","",VLOOKUP(S34,$BG$2:$BH$33,2,FALSE))</f>
        <v/>
      </c>
      <c r="T35" s="1229"/>
      <c r="U35" s="1229"/>
      <c r="V35" s="1230"/>
      <c r="W35" s="1154"/>
      <c r="X35" s="1155"/>
      <c r="Y35" s="1156"/>
      <c r="Z35" s="1129"/>
      <c r="AA35" s="1130"/>
      <c r="AB35" s="1130"/>
      <c r="AC35" s="1130"/>
      <c r="AD35" s="1130"/>
      <c r="AE35" s="1130"/>
      <c r="AF35" s="1130"/>
      <c r="AG35" s="1130"/>
      <c r="AH35" s="1131"/>
      <c r="AI35" s="1129"/>
      <c r="AJ35" s="1130"/>
      <c r="AK35" s="1130"/>
      <c r="AL35" s="1130"/>
      <c r="AM35" s="1130"/>
      <c r="AN35" s="1131"/>
      <c r="AO35" s="354"/>
      <c r="AP35" s="438"/>
      <c r="AQ35" s="438"/>
      <c r="AR35" s="438"/>
      <c r="AS35" s="438"/>
      <c r="AT35" s="438"/>
      <c r="AU35" s="438"/>
      <c r="AV35" s="438"/>
      <c r="AZ35" s="307" t="s">
        <v>419</v>
      </c>
      <c r="CN35" s="357"/>
      <c r="CO35" s="357"/>
      <c r="CP35" s="357"/>
      <c r="CQ35" s="357"/>
      <c r="CR35" s="357"/>
      <c r="CS35" s="357"/>
      <c r="CT35" s="357"/>
      <c r="CU35" s="357"/>
      <c r="CV35" s="357"/>
      <c r="CW35" s="357"/>
      <c r="CX35" s="357"/>
      <c r="CY35" s="357"/>
      <c r="CZ35" s="357"/>
      <c r="DA35" s="357"/>
      <c r="DB35" s="357"/>
      <c r="DC35" s="357"/>
      <c r="DD35" s="357"/>
      <c r="DE35" s="357"/>
      <c r="DF35" s="357"/>
      <c r="DG35" s="357"/>
      <c r="DH35" s="357"/>
      <c r="DI35" s="357"/>
      <c r="DJ35" s="357"/>
      <c r="DK35" s="357"/>
      <c r="DL35" s="357"/>
      <c r="DM35" s="357"/>
      <c r="DN35" s="357"/>
      <c r="DO35" s="357"/>
      <c r="DP35" s="357"/>
      <c r="DQ35" s="357"/>
      <c r="DR35" s="357"/>
      <c r="DS35" s="357"/>
      <c r="DT35" s="357"/>
      <c r="DU35" s="357"/>
      <c r="DV35" s="357"/>
      <c r="DW35" s="357"/>
      <c r="DX35" s="357"/>
      <c r="DY35" s="357"/>
      <c r="DZ35" s="357"/>
      <c r="EA35" s="357"/>
      <c r="EB35" s="357"/>
      <c r="EC35" s="357"/>
      <c r="ED35" s="357"/>
      <c r="EE35" s="357"/>
      <c r="EF35" s="357"/>
      <c r="EG35" s="357"/>
      <c r="EH35" s="357"/>
      <c r="EI35" s="357"/>
      <c r="EJ35" s="357"/>
      <c r="EK35" s="357"/>
      <c r="EL35" s="357"/>
      <c r="EM35" s="357"/>
      <c r="EN35" s="357"/>
      <c r="EO35" s="357"/>
      <c r="EP35" s="357"/>
      <c r="EQ35" s="357"/>
      <c r="ER35" s="357"/>
      <c r="ES35" s="357"/>
      <c r="ET35" s="357"/>
      <c r="EU35" s="357"/>
      <c r="EV35" s="357"/>
      <c r="EW35" s="357"/>
      <c r="EX35" s="357"/>
      <c r="EY35" s="357"/>
      <c r="EZ35" s="357"/>
      <c r="FA35" s="357"/>
      <c r="FB35" s="357"/>
      <c r="FC35" s="357"/>
      <c r="FD35" s="357"/>
      <c r="FE35" s="357"/>
      <c r="FF35" s="357"/>
      <c r="FG35" s="357"/>
      <c r="FH35" s="357"/>
      <c r="FI35" s="357"/>
      <c r="FJ35" s="357"/>
      <c r="FK35" s="357"/>
      <c r="FL35" s="357"/>
      <c r="FM35" s="357"/>
      <c r="FN35" s="357"/>
      <c r="FO35" s="357"/>
      <c r="FP35" s="357"/>
      <c r="FQ35" s="357"/>
      <c r="FR35" s="357"/>
      <c r="FS35" s="357"/>
      <c r="FT35" s="357"/>
      <c r="FU35" s="357"/>
      <c r="FV35" s="357"/>
      <c r="FW35" s="357"/>
      <c r="FX35" s="357"/>
      <c r="FY35" s="357"/>
      <c r="FZ35" s="357"/>
      <c r="GA35" s="357"/>
      <c r="GB35" s="357"/>
      <c r="GC35" s="357"/>
      <c r="GD35" s="357"/>
      <c r="GE35" s="357"/>
      <c r="GF35" s="357"/>
      <c r="GG35" s="357"/>
      <c r="GH35" s="357"/>
      <c r="GI35" s="357"/>
      <c r="GJ35" s="357"/>
      <c r="GK35" s="357"/>
      <c r="GL35" s="357"/>
      <c r="GM35" s="357"/>
      <c r="GN35" s="357"/>
      <c r="GO35" s="357"/>
      <c r="GP35" s="357"/>
      <c r="GQ35" s="357"/>
      <c r="GR35" s="357"/>
      <c r="GS35" s="357"/>
      <c r="GT35" s="357"/>
      <c r="GU35" s="357"/>
      <c r="GV35" s="357"/>
      <c r="GW35" s="357"/>
      <c r="GX35" s="357"/>
      <c r="GY35" s="357"/>
      <c r="GZ35" s="357"/>
      <c r="HA35" s="357"/>
      <c r="HB35" s="357"/>
      <c r="HC35" s="357"/>
      <c r="HD35" s="357"/>
      <c r="HE35" s="357"/>
      <c r="HF35" s="357"/>
      <c r="HG35" s="357"/>
      <c r="HH35" s="357"/>
      <c r="HI35" s="357"/>
      <c r="HJ35" s="357"/>
      <c r="HK35" s="357"/>
      <c r="HL35" s="357"/>
      <c r="HM35" s="357"/>
      <c r="HN35" s="357"/>
      <c r="HO35" s="357"/>
      <c r="HP35" s="357"/>
      <c r="HQ35" s="357"/>
      <c r="HR35" s="357"/>
      <c r="HS35" s="357"/>
      <c r="HT35" s="357"/>
      <c r="HU35" s="357"/>
      <c r="HV35" s="357"/>
      <c r="HW35" s="357"/>
      <c r="HX35" s="357"/>
      <c r="HY35" s="357"/>
      <c r="HZ35" s="357"/>
      <c r="IA35" s="357"/>
      <c r="IB35" s="357"/>
      <c r="IC35" s="357"/>
      <c r="ID35" s="357"/>
      <c r="IE35" s="357"/>
      <c r="IF35" s="357"/>
      <c r="IG35" s="357"/>
      <c r="IH35" s="357"/>
      <c r="II35" s="357"/>
      <c r="IJ35" s="357"/>
      <c r="IK35" s="357"/>
      <c r="IL35" s="357"/>
      <c r="IM35" s="357"/>
      <c r="IN35" s="357"/>
      <c r="IO35" s="357"/>
      <c r="IP35" s="357"/>
      <c r="IQ35" s="357"/>
      <c r="IR35" s="357"/>
      <c r="IS35" s="357"/>
      <c r="IT35" s="357"/>
      <c r="IU35" s="357"/>
      <c r="IV35" s="357"/>
      <c r="IW35" s="357"/>
      <c r="IX35" s="357"/>
      <c r="IY35" s="357"/>
      <c r="IZ35" s="357"/>
      <c r="JA35" s="357"/>
      <c r="JB35" s="357"/>
      <c r="JC35" s="357"/>
      <c r="JD35" s="357"/>
      <c r="JE35" s="357"/>
      <c r="JF35" s="357"/>
      <c r="JG35" s="357"/>
      <c r="JH35" s="357"/>
      <c r="JI35" s="357"/>
      <c r="JJ35" s="357"/>
      <c r="JK35" s="357"/>
      <c r="JL35" s="357"/>
      <c r="JM35" s="357"/>
      <c r="JN35" s="357"/>
      <c r="JO35" s="357"/>
      <c r="JP35" s="357"/>
      <c r="JQ35" s="357"/>
      <c r="JR35" s="357"/>
      <c r="JS35" s="357"/>
      <c r="JT35" s="357"/>
      <c r="JU35" s="357"/>
      <c r="JV35" s="357"/>
      <c r="JW35" s="357"/>
      <c r="JX35" s="357"/>
      <c r="JY35" s="357"/>
      <c r="JZ35" s="357"/>
      <c r="KA35" s="357"/>
      <c r="KB35" s="357"/>
      <c r="KC35" s="357"/>
      <c r="KD35" s="357"/>
      <c r="KE35" s="357"/>
      <c r="KF35" s="357"/>
      <c r="KG35" s="357"/>
      <c r="KH35" s="357"/>
      <c r="KI35" s="357"/>
      <c r="KJ35" s="357"/>
      <c r="KK35" s="357"/>
      <c r="KL35" s="357"/>
      <c r="KM35" s="357"/>
      <c r="KN35" s="357"/>
      <c r="KO35" s="357"/>
      <c r="KP35" s="357"/>
      <c r="KQ35" s="357"/>
      <c r="KR35" s="357"/>
      <c r="KS35" s="357"/>
      <c r="KT35" s="357"/>
      <c r="KU35" s="357"/>
      <c r="KV35" s="357"/>
      <c r="KW35" s="357"/>
      <c r="KX35" s="357"/>
      <c r="KY35" s="357"/>
      <c r="KZ35" s="357"/>
      <c r="LA35" s="357"/>
      <c r="LB35" s="357"/>
      <c r="LC35" s="357"/>
      <c r="LD35" s="357"/>
      <c r="LE35" s="357"/>
      <c r="LF35" s="357"/>
      <c r="LG35" s="357"/>
      <c r="LH35" s="357"/>
      <c r="LI35" s="357"/>
      <c r="LJ35" s="357"/>
      <c r="LK35" s="357"/>
      <c r="LL35" s="357"/>
      <c r="LM35" s="357"/>
      <c r="LN35" s="357"/>
      <c r="LO35" s="357"/>
      <c r="LP35" s="357"/>
      <c r="LQ35" s="357"/>
      <c r="LR35" s="357"/>
      <c r="LS35" s="357"/>
      <c r="LT35" s="357"/>
      <c r="LU35" s="357"/>
      <c r="LV35" s="357"/>
      <c r="LW35" s="357"/>
      <c r="LX35" s="357"/>
      <c r="LY35" s="357"/>
      <c r="LZ35" s="357"/>
      <c r="MA35" s="357"/>
      <c r="MB35" s="357"/>
      <c r="MC35" s="357"/>
      <c r="MD35" s="357"/>
      <c r="ME35" s="357"/>
      <c r="MF35" s="357"/>
      <c r="MG35" s="357"/>
      <c r="MH35" s="357"/>
      <c r="MI35" s="357"/>
      <c r="MJ35" s="357"/>
      <c r="MK35" s="357"/>
      <c r="ML35" s="357"/>
      <c r="MM35" s="357"/>
      <c r="MN35" s="357"/>
      <c r="MO35" s="357"/>
      <c r="MP35" s="357"/>
      <c r="MQ35" s="357"/>
      <c r="MR35" s="357"/>
      <c r="MS35" s="357"/>
      <c r="MT35" s="357"/>
      <c r="MU35" s="357"/>
      <c r="MV35" s="357"/>
      <c r="MW35" s="357"/>
      <c r="MX35" s="357"/>
      <c r="MY35" s="357"/>
      <c r="MZ35" s="357"/>
      <c r="NA35" s="357"/>
      <c r="NB35" s="357"/>
      <c r="NC35" s="357"/>
      <c r="ND35" s="357"/>
      <c r="NE35" s="357"/>
      <c r="NF35" s="357"/>
      <c r="NG35" s="357"/>
      <c r="NH35" s="357"/>
      <c r="NI35" s="357"/>
      <c r="NJ35" s="357"/>
      <c r="NK35" s="357"/>
      <c r="NL35" s="357"/>
      <c r="NM35" s="357"/>
      <c r="NN35" s="357"/>
      <c r="NO35" s="357"/>
      <c r="NP35" s="357"/>
      <c r="NQ35" s="357"/>
      <c r="NR35" s="357"/>
      <c r="NS35" s="357"/>
      <c r="NT35" s="357"/>
      <c r="NU35" s="357"/>
      <c r="NV35" s="357"/>
      <c r="NW35" s="357"/>
      <c r="NX35" s="357"/>
      <c r="NY35" s="357"/>
      <c r="NZ35" s="357"/>
      <c r="OA35" s="357"/>
      <c r="OB35" s="357"/>
      <c r="OC35" s="357"/>
      <c r="OD35" s="357"/>
      <c r="OE35" s="357"/>
      <c r="OF35" s="357"/>
      <c r="OG35" s="357"/>
      <c r="OH35" s="357"/>
      <c r="OI35" s="357"/>
      <c r="OJ35" s="357"/>
      <c r="OK35" s="357"/>
      <c r="OL35" s="357"/>
      <c r="OM35" s="357"/>
      <c r="ON35" s="357"/>
      <c r="OO35" s="357"/>
      <c r="OP35" s="357"/>
      <c r="OQ35" s="357"/>
      <c r="OR35" s="357"/>
      <c r="OS35" s="357"/>
      <c r="OT35" s="357"/>
      <c r="OU35" s="357"/>
      <c r="OV35" s="357"/>
      <c r="OW35" s="357"/>
      <c r="OX35" s="357"/>
      <c r="OY35" s="357"/>
      <c r="OZ35" s="357"/>
      <c r="PA35" s="357"/>
      <c r="PB35" s="357"/>
      <c r="PC35" s="357"/>
      <c r="PD35" s="357"/>
      <c r="PE35" s="357"/>
      <c r="PF35" s="357"/>
      <c r="PG35" s="357"/>
      <c r="PH35" s="357"/>
      <c r="PI35" s="357"/>
      <c r="PJ35" s="357"/>
      <c r="PK35" s="357"/>
      <c r="PL35" s="357"/>
      <c r="PM35" s="357"/>
      <c r="PN35" s="357"/>
      <c r="PO35" s="357"/>
      <c r="PP35" s="357"/>
      <c r="PQ35" s="357"/>
      <c r="PR35" s="357"/>
      <c r="PS35" s="357"/>
      <c r="PT35" s="357"/>
      <c r="PU35" s="357"/>
      <c r="PV35" s="357"/>
      <c r="PW35" s="357"/>
      <c r="PX35" s="357"/>
      <c r="PY35" s="357"/>
      <c r="PZ35" s="357"/>
      <c r="QA35" s="357"/>
      <c r="QB35" s="357"/>
      <c r="QC35" s="357"/>
      <c r="QD35" s="357"/>
      <c r="QE35" s="357"/>
      <c r="QF35" s="357"/>
      <c r="QG35" s="357"/>
      <c r="QH35" s="357"/>
      <c r="QI35" s="357"/>
      <c r="QJ35" s="357"/>
      <c r="QK35" s="357"/>
      <c r="QL35" s="357"/>
      <c r="QM35" s="357"/>
      <c r="QN35" s="357"/>
      <c r="QO35" s="357"/>
      <c r="QP35" s="357"/>
      <c r="QQ35" s="357"/>
      <c r="QR35" s="357"/>
      <c r="QS35" s="357"/>
      <c r="QT35" s="357"/>
      <c r="QU35" s="357"/>
      <c r="QV35" s="357"/>
      <c r="QW35" s="357"/>
      <c r="QX35" s="357"/>
      <c r="QY35" s="357"/>
      <c r="QZ35" s="357"/>
      <c r="RA35" s="357"/>
      <c r="RB35" s="357"/>
      <c r="RC35" s="357"/>
      <c r="RD35" s="357"/>
      <c r="RE35" s="357"/>
      <c r="RF35" s="357"/>
      <c r="RG35" s="357"/>
      <c r="RH35" s="357"/>
      <c r="RI35" s="357"/>
      <c r="RJ35" s="357"/>
      <c r="RK35" s="357"/>
      <c r="RL35" s="357"/>
      <c r="RM35" s="357"/>
      <c r="RN35" s="357"/>
      <c r="RO35" s="357"/>
      <c r="RP35" s="357"/>
      <c r="RQ35" s="357"/>
      <c r="RR35" s="357"/>
      <c r="RS35" s="357"/>
      <c r="RT35" s="357"/>
      <c r="RU35" s="357"/>
      <c r="RV35" s="357"/>
      <c r="RW35" s="357"/>
      <c r="RX35" s="357"/>
      <c r="RY35" s="357"/>
      <c r="RZ35" s="357"/>
      <c r="SA35" s="357"/>
      <c r="SB35" s="357"/>
      <c r="SC35" s="357"/>
      <c r="SD35" s="357"/>
      <c r="SE35" s="357"/>
      <c r="SF35" s="357"/>
      <c r="SG35" s="357"/>
      <c r="SH35" s="357"/>
      <c r="SI35" s="357"/>
      <c r="SJ35" s="357"/>
      <c r="SK35" s="357"/>
      <c r="SL35" s="357"/>
      <c r="SM35" s="357"/>
      <c r="SN35" s="357"/>
      <c r="SO35" s="357"/>
      <c r="SP35" s="357"/>
      <c r="SQ35" s="357"/>
      <c r="SR35" s="357"/>
      <c r="SS35" s="357"/>
      <c r="ST35" s="357"/>
      <c r="SU35" s="357"/>
      <c r="SV35" s="357"/>
      <c r="SW35" s="357"/>
      <c r="SX35" s="357"/>
      <c r="SY35" s="357"/>
      <c r="SZ35" s="357"/>
      <c r="TA35" s="357"/>
      <c r="TB35" s="357"/>
      <c r="TC35" s="357"/>
      <c r="TD35" s="357"/>
      <c r="TE35" s="357"/>
      <c r="TF35" s="357"/>
      <c r="TG35" s="357"/>
      <c r="TH35" s="357"/>
      <c r="TI35" s="357"/>
      <c r="TJ35" s="357"/>
      <c r="TK35" s="357"/>
      <c r="TL35" s="357"/>
      <c r="TM35" s="357"/>
      <c r="TN35" s="357"/>
      <c r="TO35" s="357"/>
      <c r="TP35" s="357"/>
      <c r="TQ35" s="357"/>
      <c r="TR35" s="357"/>
      <c r="TS35" s="357"/>
      <c r="TT35" s="357"/>
      <c r="TU35" s="357"/>
      <c r="TV35" s="357"/>
      <c r="TW35" s="357"/>
      <c r="TX35" s="357"/>
      <c r="TY35" s="357"/>
      <c r="TZ35" s="357"/>
      <c r="UA35" s="357"/>
      <c r="UB35" s="357"/>
      <c r="UC35" s="357"/>
      <c r="UD35" s="357"/>
      <c r="UE35" s="357"/>
      <c r="UF35" s="357"/>
      <c r="UG35" s="357"/>
      <c r="UH35" s="357"/>
      <c r="UI35" s="357"/>
      <c r="UJ35" s="357"/>
      <c r="UK35" s="357"/>
      <c r="UL35" s="357"/>
      <c r="UM35" s="357"/>
      <c r="UN35" s="357"/>
      <c r="UO35" s="357"/>
      <c r="UP35" s="357"/>
      <c r="UQ35" s="357"/>
      <c r="UR35" s="357"/>
      <c r="US35" s="357"/>
      <c r="UT35" s="357"/>
      <c r="UU35" s="357"/>
      <c r="UV35" s="357"/>
      <c r="UW35" s="357"/>
      <c r="UX35" s="357"/>
      <c r="UY35" s="357"/>
      <c r="UZ35" s="357"/>
      <c r="VA35" s="357"/>
      <c r="VB35" s="357"/>
      <c r="VC35" s="357"/>
      <c r="VD35" s="357"/>
      <c r="VE35" s="357"/>
      <c r="VF35" s="357"/>
      <c r="VG35" s="357"/>
      <c r="VH35" s="357"/>
      <c r="VI35" s="357"/>
      <c r="VJ35" s="357"/>
      <c r="VK35" s="357"/>
      <c r="VL35" s="357"/>
      <c r="VM35" s="357"/>
      <c r="VN35" s="357"/>
    </row>
    <row r="36" spans="1:586" s="307" customFormat="1" ht="15.6" customHeight="1">
      <c r="A36" s="1216"/>
      <c r="B36" s="1217"/>
      <c r="C36" s="1217"/>
      <c r="D36" s="1217"/>
      <c r="E36" s="1218"/>
      <c r="F36" s="1129"/>
      <c r="G36" s="1130"/>
      <c r="H36" s="1130"/>
      <c r="I36" s="1130"/>
      <c r="J36" s="1130"/>
      <c r="K36" s="1130"/>
      <c r="L36" s="1130"/>
      <c r="M36" s="1130"/>
      <c r="N36" s="1131"/>
      <c r="O36" s="1219"/>
      <c r="P36" s="1220"/>
      <c r="Q36" s="1220"/>
      <c r="R36" s="1221"/>
      <c r="S36" s="1222"/>
      <c r="T36" s="1223"/>
      <c r="U36" s="1223"/>
      <c r="V36" s="1224"/>
      <c r="W36" s="1154"/>
      <c r="X36" s="1155"/>
      <c r="Y36" s="1156"/>
      <c r="Z36" s="1129"/>
      <c r="AA36" s="1130"/>
      <c r="AB36" s="1130"/>
      <c r="AC36" s="1130"/>
      <c r="AD36" s="1130"/>
      <c r="AE36" s="1130"/>
      <c r="AF36" s="1130"/>
      <c r="AG36" s="1130"/>
      <c r="AH36" s="1131"/>
      <c r="AI36" s="1129"/>
      <c r="AJ36" s="1130"/>
      <c r="AK36" s="1130"/>
      <c r="AL36" s="1130"/>
      <c r="AM36" s="1130"/>
      <c r="AN36" s="1131"/>
      <c r="AO36" s="354"/>
      <c r="AP36" s="438"/>
      <c r="AQ36" s="438"/>
      <c r="AR36" s="438"/>
      <c r="AS36" s="438"/>
      <c r="AT36" s="438"/>
      <c r="AU36" s="438"/>
      <c r="AV36" s="438"/>
      <c r="AZ36" s="307" t="s">
        <v>1076</v>
      </c>
      <c r="CN36" s="357"/>
      <c r="CO36" s="357"/>
      <c r="CP36" s="357"/>
      <c r="CQ36" s="357"/>
      <c r="CR36" s="357"/>
      <c r="CS36" s="357"/>
      <c r="CT36" s="357"/>
      <c r="CU36" s="357"/>
      <c r="CV36" s="357"/>
      <c r="CW36" s="357"/>
      <c r="CX36" s="357"/>
      <c r="CY36" s="357"/>
      <c r="CZ36" s="357"/>
      <c r="DA36" s="357"/>
      <c r="DB36" s="357"/>
      <c r="DC36" s="357"/>
      <c r="DD36" s="357"/>
      <c r="DE36" s="357"/>
      <c r="DF36" s="357"/>
      <c r="DG36" s="357"/>
      <c r="DH36" s="357"/>
      <c r="DI36" s="357"/>
      <c r="DJ36" s="357"/>
      <c r="DK36" s="357"/>
      <c r="DL36" s="357"/>
      <c r="DM36" s="357"/>
      <c r="DN36" s="357"/>
      <c r="DO36" s="357"/>
      <c r="DP36" s="357"/>
      <c r="DQ36" s="357"/>
      <c r="DR36" s="357"/>
      <c r="DS36" s="357"/>
      <c r="DT36" s="357"/>
      <c r="DU36" s="357"/>
      <c r="DV36" s="357"/>
      <c r="DW36" s="357"/>
      <c r="DX36" s="357"/>
      <c r="DY36" s="357"/>
      <c r="DZ36" s="357"/>
      <c r="EA36" s="357"/>
      <c r="EB36" s="357"/>
      <c r="EC36" s="357"/>
      <c r="ED36" s="357"/>
      <c r="EE36" s="357"/>
      <c r="EF36" s="357"/>
      <c r="EG36" s="357"/>
      <c r="EH36" s="357"/>
      <c r="EI36" s="357"/>
      <c r="EJ36" s="357"/>
      <c r="EK36" s="357"/>
      <c r="EL36" s="357"/>
      <c r="EM36" s="357"/>
      <c r="EN36" s="357"/>
      <c r="EO36" s="357"/>
      <c r="EP36" s="357"/>
      <c r="EQ36" s="357"/>
      <c r="ER36" s="357"/>
      <c r="ES36" s="357"/>
      <c r="ET36" s="357"/>
      <c r="EU36" s="357"/>
      <c r="EV36" s="357"/>
      <c r="EW36" s="357"/>
      <c r="EX36" s="357"/>
      <c r="EY36" s="357"/>
      <c r="EZ36" s="357"/>
      <c r="FA36" s="357"/>
      <c r="FB36" s="357"/>
      <c r="FC36" s="357"/>
      <c r="FD36" s="357"/>
      <c r="FE36" s="357"/>
      <c r="FF36" s="357"/>
      <c r="FG36" s="357"/>
      <c r="FH36" s="357"/>
      <c r="FI36" s="357"/>
      <c r="FJ36" s="357"/>
      <c r="FK36" s="357"/>
      <c r="FL36" s="357"/>
      <c r="FM36" s="357"/>
      <c r="FN36" s="357"/>
      <c r="FO36" s="357"/>
      <c r="FP36" s="357"/>
      <c r="FQ36" s="357"/>
      <c r="FR36" s="357"/>
      <c r="FS36" s="357"/>
      <c r="FT36" s="357"/>
      <c r="FU36" s="357"/>
      <c r="FV36" s="357"/>
      <c r="FW36" s="357"/>
      <c r="FX36" s="357"/>
      <c r="FY36" s="357"/>
      <c r="FZ36" s="357"/>
      <c r="GA36" s="357"/>
      <c r="GB36" s="357"/>
      <c r="GC36" s="357"/>
      <c r="GD36" s="357"/>
      <c r="GE36" s="357"/>
      <c r="GF36" s="357"/>
      <c r="GG36" s="357"/>
      <c r="GH36" s="357"/>
      <c r="GI36" s="357"/>
      <c r="GJ36" s="357"/>
      <c r="GK36" s="357"/>
      <c r="GL36" s="357"/>
      <c r="GM36" s="357"/>
      <c r="GN36" s="357"/>
      <c r="GO36" s="357"/>
      <c r="GP36" s="357"/>
      <c r="GQ36" s="357"/>
      <c r="GR36" s="357"/>
      <c r="GS36" s="357"/>
      <c r="GT36" s="357"/>
      <c r="GU36" s="357"/>
      <c r="GV36" s="357"/>
      <c r="GW36" s="357"/>
      <c r="GX36" s="357"/>
      <c r="GY36" s="357"/>
      <c r="GZ36" s="357"/>
      <c r="HA36" s="357"/>
      <c r="HB36" s="357"/>
      <c r="HC36" s="357"/>
      <c r="HD36" s="357"/>
      <c r="HE36" s="357"/>
      <c r="HF36" s="357"/>
      <c r="HG36" s="357"/>
      <c r="HH36" s="357"/>
      <c r="HI36" s="357"/>
      <c r="HJ36" s="357"/>
      <c r="HK36" s="357"/>
      <c r="HL36" s="357"/>
      <c r="HM36" s="357"/>
      <c r="HN36" s="357"/>
      <c r="HO36" s="357"/>
      <c r="HP36" s="357"/>
      <c r="HQ36" s="357"/>
      <c r="HR36" s="357"/>
      <c r="HS36" s="357"/>
      <c r="HT36" s="357"/>
      <c r="HU36" s="357"/>
      <c r="HV36" s="357"/>
      <c r="HW36" s="357"/>
      <c r="HX36" s="357"/>
      <c r="HY36" s="357"/>
      <c r="HZ36" s="357"/>
      <c r="IA36" s="357"/>
      <c r="IB36" s="357"/>
      <c r="IC36" s="357"/>
      <c r="ID36" s="357"/>
      <c r="IE36" s="357"/>
      <c r="IF36" s="357"/>
      <c r="IG36" s="357"/>
      <c r="IH36" s="357"/>
      <c r="II36" s="357"/>
      <c r="IJ36" s="357"/>
      <c r="IK36" s="357"/>
      <c r="IL36" s="357"/>
      <c r="IM36" s="357"/>
      <c r="IN36" s="357"/>
      <c r="IO36" s="357"/>
      <c r="IP36" s="357"/>
      <c r="IQ36" s="357"/>
      <c r="IR36" s="357"/>
      <c r="IS36" s="357"/>
      <c r="IT36" s="357"/>
      <c r="IU36" s="357"/>
      <c r="IV36" s="357"/>
      <c r="IW36" s="357"/>
      <c r="IX36" s="357"/>
      <c r="IY36" s="357"/>
      <c r="IZ36" s="357"/>
      <c r="JA36" s="357"/>
      <c r="JB36" s="357"/>
      <c r="JC36" s="357"/>
      <c r="JD36" s="357"/>
      <c r="JE36" s="357"/>
      <c r="JF36" s="357"/>
      <c r="JG36" s="357"/>
      <c r="JH36" s="357"/>
      <c r="JI36" s="357"/>
      <c r="JJ36" s="357"/>
      <c r="JK36" s="357"/>
      <c r="JL36" s="357"/>
      <c r="JM36" s="357"/>
      <c r="JN36" s="357"/>
      <c r="JO36" s="357"/>
      <c r="JP36" s="357"/>
      <c r="JQ36" s="357"/>
      <c r="JR36" s="357"/>
      <c r="JS36" s="357"/>
      <c r="JT36" s="357"/>
      <c r="JU36" s="357"/>
      <c r="JV36" s="357"/>
      <c r="JW36" s="357"/>
      <c r="JX36" s="357"/>
      <c r="JY36" s="357"/>
      <c r="JZ36" s="357"/>
      <c r="KA36" s="357"/>
      <c r="KB36" s="357"/>
      <c r="KC36" s="357"/>
      <c r="KD36" s="357"/>
      <c r="KE36" s="357"/>
      <c r="KF36" s="357"/>
      <c r="KG36" s="357"/>
      <c r="KH36" s="357"/>
      <c r="KI36" s="357"/>
      <c r="KJ36" s="357"/>
      <c r="KK36" s="357"/>
      <c r="KL36" s="357"/>
      <c r="KM36" s="357"/>
      <c r="KN36" s="357"/>
      <c r="KO36" s="357"/>
      <c r="KP36" s="357"/>
      <c r="KQ36" s="357"/>
      <c r="KR36" s="357"/>
      <c r="KS36" s="357"/>
      <c r="KT36" s="357"/>
      <c r="KU36" s="357"/>
      <c r="KV36" s="357"/>
      <c r="KW36" s="357"/>
      <c r="KX36" s="357"/>
      <c r="KY36" s="357"/>
      <c r="KZ36" s="357"/>
      <c r="LA36" s="357"/>
      <c r="LB36" s="357"/>
      <c r="LC36" s="357"/>
      <c r="LD36" s="357"/>
      <c r="LE36" s="357"/>
      <c r="LF36" s="357"/>
      <c r="LG36" s="357"/>
      <c r="LH36" s="357"/>
      <c r="LI36" s="357"/>
      <c r="LJ36" s="357"/>
      <c r="LK36" s="357"/>
      <c r="LL36" s="357"/>
      <c r="LM36" s="357"/>
      <c r="LN36" s="357"/>
      <c r="LO36" s="357"/>
      <c r="LP36" s="357"/>
      <c r="LQ36" s="357"/>
      <c r="LR36" s="357"/>
      <c r="LS36" s="357"/>
      <c r="LT36" s="357"/>
      <c r="LU36" s="357"/>
      <c r="LV36" s="357"/>
      <c r="LW36" s="357"/>
      <c r="LX36" s="357"/>
      <c r="LY36" s="357"/>
      <c r="LZ36" s="357"/>
      <c r="MA36" s="357"/>
      <c r="MB36" s="357"/>
      <c r="MC36" s="357"/>
      <c r="MD36" s="357"/>
      <c r="ME36" s="357"/>
      <c r="MF36" s="357"/>
      <c r="MG36" s="357"/>
      <c r="MH36" s="357"/>
      <c r="MI36" s="357"/>
      <c r="MJ36" s="357"/>
      <c r="MK36" s="357"/>
      <c r="ML36" s="357"/>
      <c r="MM36" s="357"/>
      <c r="MN36" s="357"/>
      <c r="MO36" s="357"/>
      <c r="MP36" s="357"/>
      <c r="MQ36" s="357"/>
      <c r="MR36" s="357"/>
      <c r="MS36" s="357"/>
      <c r="MT36" s="357"/>
      <c r="MU36" s="357"/>
      <c r="MV36" s="357"/>
      <c r="MW36" s="357"/>
      <c r="MX36" s="357"/>
      <c r="MY36" s="357"/>
      <c r="MZ36" s="357"/>
      <c r="NA36" s="357"/>
      <c r="NB36" s="357"/>
      <c r="NC36" s="357"/>
      <c r="ND36" s="357"/>
      <c r="NE36" s="357"/>
      <c r="NF36" s="357"/>
      <c r="NG36" s="357"/>
      <c r="NH36" s="357"/>
      <c r="NI36" s="357"/>
      <c r="NJ36" s="357"/>
      <c r="NK36" s="357"/>
      <c r="NL36" s="357"/>
      <c r="NM36" s="357"/>
      <c r="NN36" s="357"/>
      <c r="NO36" s="357"/>
      <c r="NP36" s="357"/>
      <c r="NQ36" s="357"/>
      <c r="NR36" s="357"/>
      <c r="NS36" s="357"/>
      <c r="NT36" s="357"/>
      <c r="NU36" s="357"/>
      <c r="NV36" s="357"/>
      <c r="NW36" s="357"/>
      <c r="NX36" s="357"/>
      <c r="NY36" s="357"/>
      <c r="NZ36" s="357"/>
      <c r="OA36" s="357"/>
      <c r="OB36" s="357"/>
      <c r="OC36" s="357"/>
      <c r="OD36" s="357"/>
      <c r="OE36" s="357"/>
      <c r="OF36" s="357"/>
      <c r="OG36" s="357"/>
      <c r="OH36" s="357"/>
      <c r="OI36" s="357"/>
      <c r="OJ36" s="357"/>
      <c r="OK36" s="357"/>
      <c r="OL36" s="357"/>
      <c r="OM36" s="357"/>
      <c r="ON36" s="357"/>
      <c r="OO36" s="357"/>
      <c r="OP36" s="357"/>
      <c r="OQ36" s="357"/>
      <c r="OR36" s="357"/>
      <c r="OS36" s="357"/>
      <c r="OT36" s="357"/>
      <c r="OU36" s="357"/>
      <c r="OV36" s="357"/>
      <c r="OW36" s="357"/>
      <c r="OX36" s="357"/>
      <c r="OY36" s="357"/>
      <c r="OZ36" s="357"/>
      <c r="PA36" s="357"/>
      <c r="PB36" s="357"/>
      <c r="PC36" s="357"/>
      <c r="PD36" s="357"/>
      <c r="PE36" s="357"/>
      <c r="PF36" s="357"/>
      <c r="PG36" s="357"/>
      <c r="PH36" s="357"/>
      <c r="PI36" s="357"/>
      <c r="PJ36" s="357"/>
      <c r="PK36" s="357"/>
      <c r="PL36" s="357"/>
      <c r="PM36" s="357"/>
      <c r="PN36" s="357"/>
      <c r="PO36" s="357"/>
      <c r="PP36" s="357"/>
      <c r="PQ36" s="357"/>
      <c r="PR36" s="357"/>
      <c r="PS36" s="357"/>
      <c r="PT36" s="357"/>
      <c r="PU36" s="357"/>
      <c r="PV36" s="357"/>
      <c r="PW36" s="357"/>
      <c r="PX36" s="357"/>
      <c r="PY36" s="357"/>
      <c r="PZ36" s="357"/>
      <c r="QA36" s="357"/>
      <c r="QB36" s="357"/>
      <c r="QC36" s="357"/>
      <c r="QD36" s="357"/>
      <c r="QE36" s="357"/>
      <c r="QF36" s="357"/>
      <c r="QG36" s="357"/>
      <c r="QH36" s="357"/>
      <c r="QI36" s="357"/>
      <c r="QJ36" s="357"/>
      <c r="QK36" s="357"/>
      <c r="QL36" s="357"/>
      <c r="QM36" s="357"/>
      <c r="QN36" s="357"/>
      <c r="QO36" s="357"/>
      <c r="QP36" s="357"/>
      <c r="QQ36" s="357"/>
      <c r="QR36" s="357"/>
      <c r="QS36" s="357"/>
      <c r="QT36" s="357"/>
      <c r="QU36" s="357"/>
      <c r="QV36" s="357"/>
      <c r="QW36" s="357"/>
      <c r="QX36" s="357"/>
      <c r="QY36" s="357"/>
      <c r="QZ36" s="357"/>
      <c r="RA36" s="357"/>
      <c r="RB36" s="357"/>
      <c r="RC36" s="357"/>
      <c r="RD36" s="357"/>
      <c r="RE36" s="357"/>
      <c r="RF36" s="357"/>
      <c r="RG36" s="357"/>
      <c r="RH36" s="357"/>
      <c r="RI36" s="357"/>
      <c r="RJ36" s="357"/>
      <c r="RK36" s="357"/>
      <c r="RL36" s="357"/>
      <c r="RM36" s="357"/>
      <c r="RN36" s="357"/>
      <c r="RO36" s="357"/>
      <c r="RP36" s="357"/>
      <c r="RQ36" s="357"/>
      <c r="RR36" s="357"/>
      <c r="RS36" s="357"/>
      <c r="RT36" s="357"/>
      <c r="RU36" s="357"/>
      <c r="RV36" s="357"/>
      <c r="RW36" s="357"/>
      <c r="RX36" s="357"/>
      <c r="RY36" s="357"/>
      <c r="RZ36" s="357"/>
      <c r="SA36" s="357"/>
      <c r="SB36" s="357"/>
      <c r="SC36" s="357"/>
      <c r="SD36" s="357"/>
      <c r="SE36" s="357"/>
      <c r="SF36" s="357"/>
      <c r="SG36" s="357"/>
      <c r="SH36" s="357"/>
      <c r="SI36" s="357"/>
      <c r="SJ36" s="357"/>
      <c r="SK36" s="357"/>
      <c r="SL36" s="357"/>
      <c r="SM36" s="357"/>
      <c r="SN36" s="357"/>
      <c r="SO36" s="357"/>
      <c r="SP36" s="357"/>
      <c r="SQ36" s="357"/>
      <c r="SR36" s="357"/>
      <c r="SS36" s="357"/>
      <c r="ST36" s="357"/>
      <c r="SU36" s="357"/>
      <c r="SV36" s="357"/>
      <c r="SW36" s="357"/>
      <c r="SX36" s="357"/>
      <c r="SY36" s="357"/>
      <c r="SZ36" s="357"/>
      <c r="TA36" s="357"/>
      <c r="TB36" s="357"/>
      <c r="TC36" s="357"/>
      <c r="TD36" s="357"/>
      <c r="TE36" s="357"/>
      <c r="TF36" s="357"/>
      <c r="TG36" s="357"/>
      <c r="TH36" s="357"/>
      <c r="TI36" s="357"/>
      <c r="TJ36" s="357"/>
      <c r="TK36" s="357"/>
      <c r="TL36" s="357"/>
      <c r="TM36" s="357"/>
      <c r="TN36" s="357"/>
      <c r="TO36" s="357"/>
      <c r="TP36" s="357"/>
      <c r="TQ36" s="357"/>
      <c r="TR36" s="357"/>
      <c r="TS36" s="357"/>
      <c r="TT36" s="357"/>
      <c r="TU36" s="357"/>
      <c r="TV36" s="357"/>
      <c r="TW36" s="357"/>
      <c r="TX36" s="357"/>
      <c r="TY36" s="357"/>
      <c r="TZ36" s="357"/>
      <c r="UA36" s="357"/>
      <c r="UB36" s="357"/>
      <c r="UC36" s="357"/>
      <c r="UD36" s="357"/>
      <c r="UE36" s="357"/>
      <c r="UF36" s="357"/>
      <c r="UG36" s="357"/>
      <c r="UH36" s="357"/>
      <c r="UI36" s="357"/>
      <c r="UJ36" s="357"/>
      <c r="UK36" s="357"/>
      <c r="UL36" s="357"/>
      <c r="UM36" s="357"/>
      <c r="UN36" s="357"/>
      <c r="UO36" s="357"/>
      <c r="UP36" s="357"/>
      <c r="UQ36" s="357"/>
      <c r="UR36" s="357"/>
      <c r="US36" s="357"/>
      <c r="UT36" s="357"/>
      <c r="UU36" s="357"/>
      <c r="UV36" s="357"/>
      <c r="UW36" s="357"/>
      <c r="UX36" s="357"/>
      <c r="UY36" s="357"/>
      <c r="UZ36" s="357"/>
      <c r="VA36" s="357"/>
      <c r="VB36" s="357"/>
      <c r="VC36" s="357"/>
      <c r="VD36" s="357"/>
      <c r="VE36" s="357"/>
      <c r="VF36" s="357"/>
      <c r="VG36" s="357"/>
      <c r="VH36" s="357"/>
      <c r="VI36" s="357"/>
      <c r="VJ36" s="357"/>
      <c r="VK36" s="357"/>
      <c r="VL36" s="357"/>
      <c r="VM36" s="357"/>
      <c r="VN36" s="357"/>
    </row>
    <row r="37" spans="1:586" s="307" customFormat="1" ht="15.6" customHeight="1">
      <c r="A37" s="1225" t="str">
        <f>IF(A36="","",VLOOKUP(A36,$AP$18:$AQ$33,2,FALSE))</f>
        <v/>
      </c>
      <c r="B37" s="1226"/>
      <c r="C37" s="1226"/>
      <c r="D37" s="1226"/>
      <c r="E37" s="1227"/>
      <c r="F37" s="1129"/>
      <c r="G37" s="1130"/>
      <c r="H37" s="1130"/>
      <c r="I37" s="1130"/>
      <c r="J37" s="1130"/>
      <c r="K37" s="1130"/>
      <c r="L37" s="1130"/>
      <c r="M37" s="1130"/>
      <c r="N37" s="1131"/>
      <c r="O37" s="1210" t="str">
        <f>IF(AND(A36&lt;&gt;"",O36=""),"YYYY/MM/DD","")</f>
        <v/>
      </c>
      <c r="P37" s="1211"/>
      <c r="Q37" s="1211"/>
      <c r="R37" s="1212"/>
      <c r="S37" s="1228" t="str">
        <f>IF(S36="","",VLOOKUP(S36,$BG$2:$BH$33,2,FALSE))</f>
        <v/>
      </c>
      <c r="T37" s="1229"/>
      <c r="U37" s="1229"/>
      <c r="V37" s="1230"/>
      <c r="W37" s="1154"/>
      <c r="X37" s="1155"/>
      <c r="Y37" s="1156"/>
      <c r="Z37" s="1129"/>
      <c r="AA37" s="1130"/>
      <c r="AB37" s="1130"/>
      <c r="AC37" s="1130"/>
      <c r="AD37" s="1130"/>
      <c r="AE37" s="1130"/>
      <c r="AF37" s="1130"/>
      <c r="AG37" s="1130"/>
      <c r="AH37" s="1131"/>
      <c r="AI37" s="1129"/>
      <c r="AJ37" s="1130"/>
      <c r="AK37" s="1130"/>
      <c r="AL37" s="1130"/>
      <c r="AM37" s="1130"/>
      <c r="AN37" s="1131"/>
      <c r="AO37" s="354"/>
      <c r="AP37" s="438"/>
      <c r="AQ37" s="438"/>
      <c r="AR37" s="438"/>
      <c r="AS37" s="438"/>
      <c r="AT37" s="438"/>
      <c r="AU37" s="438"/>
      <c r="AV37" s="438"/>
      <c r="CN37" s="357"/>
      <c r="CO37" s="357"/>
      <c r="CP37" s="357"/>
      <c r="CQ37" s="357"/>
      <c r="CR37" s="357"/>
      <c r="CS37" s="357"/>
      <c r="CT37" s="357"/>
      <c r="CU37" s="357"/>
      <c r="CV37" s="357"/>
      <c r="CW37" s="357"/>
      <c r="CX37" s="357"/>
      <c r="CY37" s="357"/>
      <c r="CZ37" s="357"/>
      <c r="DA37" s="357"/>
      <c r="DB37" s="357"/>
      <c r="DC37" s="357"/>
      <c r="DD37" s="357"/>
      <c r="DE37" s="357"/>
      <c r="DF37" s="357"/>
      <c r="DG37" s="357"/>
      <c r="DH37" s="357"/>
      <c r="DI37" s="357"/>
      <c r="DJ37" s="357"/>
      <c r="DK37" s="357"/>
      <c r="DL37" s="357"/>
      <c r="DM37" s="357"/>
      <c r="DN37" s="357"/>
      <c r="DO37" s="357"/>
      <c r="DP37" s="357"/>
      <c r="DQ37" s="357"/>
      <c r="DR37" s="357"/>
      <c r="DS37" s="357"/>
      <c r="DT37" s="357"/>
      <c r="DU37" s="357"/>
      <c r="DV37" s="357"/>
      <c r="DW37" s="357"/>
      <c r="DX37" s="357"/>
      <c r="DY37" s="357"/>
      <c r="DZ37" s="357"/>
      <c r="EA37" s="357"/>
      <c r="EB37" s="357"/>
      <c r="EC37" s="357"/>
      <c r="ED37" s="357"/>
      <c r="EE37" s="357"/>
      <c r="EF37" s="357"/>
      <c r="EG37" s="357"/>
      <c r="EH37" s="357"/>
      <c r="EI37" s="357"/>
      <c r="EJ37" s="357"/>
      <c r="EK37" s="357"/>
      <c r="EL37" s="357"/>
      <c r="EM37" s="357"/>
      <c r="EN37" s="357"/>
      <c r="EO37" s="357"/>
      <c r="EP37" s="357"/>
      <c r="EQ37" s="357"/>
      <c r="ER37" s="357"/>
      <c r="ES37" s="357"/>
      <c r="ET37" s="357"/>
      <c r="EU37" s="357"/>
      <c r="EV37" s="357"/>
      <c r="EW37" s="357"/>
      <c r="EX37" s="357"/>
      <c r="EY37" s="357"/>
      <c r="EZ37" s="357"/>
      <c r="FA37" s="357"/>
      <c r="FB37" s="357"/>
      <c r="FC37" s="357"/>
      <c r="FD37" s="357"/>
      <c r="FE37" s="357"/>
      <c r="FF37" s="357"/>
      <c r="FG37" s="357"/>
      <c r="FH37" s="357"/>
      <c r="FI37" s="357"/>
      <c r="FJ37" s="357"/>
      <c r="FK37" s="357"/>
      <c r="FL37" s="357"/>
      <c r="FM37" s="357"/>
      <c r="FN37" s="357"/>
      <c r="FO37" s="357"/>
      <c r="FP37" s="357"/>
      <c r="FQ37" s="357"/>
      <c r="FR37" s="357"/>
      <c r="FS37" s="357"/>
      <c r="FT37" s="357"/>
      <c r="FU37" s="357"/>
      <c r="FV37" s="357"/>
      <c r="FW37" s="357"/>
      <c r="FX37" s="357"/>
      <c r="FY37" s="357"/>
      <c r="FZ37" s="357"/>
      <c r="GA37" s="357"/>
      <c r="GB37" s="357"/>
      <c r="GC37" s="357"/>
      <c r="GD37" s="357"/>
      <c r="GE37" s="357"/>
      <c r="GF37" s="357"/>
      <c r="GG37" s="357"/>
      <c r="GH37" s="357"/>
      <c r="GI37" s="357"/>
      <c r="GJ37" s="357"/>
      <c r="GK37" s="357"/>
      <c r="GL37" s="357"/>
      <c r="GM37" s="357"/>
      <c r="GN37" s="357"/>
      <c r="GO37" s="357"/>
      <c r="GP37" s="357"/>
      <c r="GQ37" s="357"/>
      <c r="GR37" s="357"/>
      <c r="GS37" s="357"/>
      <c r="GT37" s="357"/>
      <c r="GU37" s="357"/>
      <c r="GV37" s="357"/>
      <c r="GW37" s="357"/>
      <c r="GX37" s="357"/>
      <c r="GY37" s="357"/>
      <c r="GZ37" s="357"/>
      <c r="HA37" s="357"/>
      <c r="HB37" s="357"/>
      <c r="HC37" s="357"/>
      <c r="HD37" s="357"/>
      <c r="HE37" s="357"/>
      <c r="HF37" s="357"/>
      <c r="HG37" s="357"/>
      <c r="HH37" s="357"/>
      <c r="HI37" s="357"/>
      <c r="HJ37" s="357"/>
      <c r="HK37" s="357"/>
      <c r="HL37" s="357"/>
      <c r="HM37" s="357"/>
      <c r="HN37" s="357"/>
      <c r="HO37" s="357"/>
      <c r="HP37" s="357"/>
      <c r="HQ37" s="357"/>
      <c r="HR37" s="357"/>
      <c r="HS37" s="357"/>
      <c r="HT37" s="357"/>
      <c r="HU37" s="357"/>
      <c r="HV37" s="357"/>
      <c r="HW37" s="357"/>
      <c r="HX37" s="357"/>
      <c r="HY37" s="357"/>
      <c r="HZ37" s="357"/>
      <c r="IA37" s="357"/>
      <c r="IB37" s="357"/>
      <c r="IC37" s="357"/>
      <c r="ID37" s="357"/>
      <c r="IE37" s="357"/>
      <c r="IF37" s="357"/>
      <c r="IG37" s="357"/>
      <c r="IH37" s="357"/>
      <c r="II37" s="357"/>
      <c r="IJ37" s="357"/>
      <c r="IK37" s="357"/>
      <c r="IL37" s="357"/>
      <c r="IM37" s="357"/>
      <c r="IN37" s="357"/>
      <c r="IO37" s="357"/>
      <c r="IP37" s="357"/>
      <c r="IQ37" s="357"/>
      <c r="IR37" s="357"/>
      <c r="IS37" s="357"/>
      <c r="IT37" s="357"/>
      <c r="IU37" s="357"/>
      <c r="IV37" s="357"/>
      <c r="IW37" s="357"/>
      <c r="IX37" s="357"/>
      <c r="IY37" s="357"/>
      <c r="IZ37" s="357"/>
      <c r="JA37" s="357"/>
      <c r="JB37" s="357"/>
      <c r="JC37" s="357"/>
      <c r="JD37" s="357"/>
      <c r="JE37" s="357"/>
      <c r="JF37" s="357"/>
      <c r="JG37" s="357"/>
      <c r="JH37" s="357"/>
      <c r="JI37" s="357"/>
      <c r="JJ37" s="357"/>
      <c r="JK37" s="357"/>
      <c r="JL37" s="357"/>
      <c r="JM37" s="357"/>
      <c r="JN37" s="357"/>
      <c r="JO37" s="357"/>
      <c r="JP37" s="357"/>
      <c r="JQ37" s="357"/>
      <c r="JR37" s="357"/>
      <c r="JS37" s="357"/>
      <c r="JT37" s="357"/>
      <c r="JU37" s="357"/>
      <c r="JV37" s="357"/>
      <c r="JW37" s="357"/>
      <c r="JX37" s="357"/>
      <c r="JY37" s="357"/>
      <c r="JZ37" s="357"/>
      <c r="KA37" s="357"/>
      <c r="KB37" s="357"/>
      <c r="KC37" s="357"/>
      <c r="KD37" s="357"/>
      <c r="KE37" s="357"/>
      <c r="KF37" s="357"/>
      <c r="KG37" s="357"/>
      <c r="KH37" s="357"/>
      <c r="KI37" s="357"/>
      <c r="KJ37" s="357"/>
      <c r="KK37" s="357"/>
      <c r="KL37" s="357"/>
      <c r="KM37" s="357"/>
      <c r="KN37" s="357"/>
      <c r="KO37" s="357"/>
      <c r="KP37" s="357"/>
      <c r="KQ37" s="357"/>
      <c r="KR37" s="357"/>
      <c r="KS37" s="357"/>
      <c r="KT37" s="357"/>
      <c r="KU37" s="357"/>
      <c r="KV37" s="357"/>
      <c r="KW37" s="357"/>
      <c r="KX37" s="357"/>
      <c r="KY37" s="357"/>
      <c r="KZ37" s="357"/>
      <c r="LA37" s="357"/>
      <c r="LB37" s="357"/>
      <c r="LC37" s="357"/>
      <c r="LD37" s="357"/>
      <c r="LE37" s="357"/>
      <c r="LF37" s="357"/>
      <c r="LG37" s="357"/>
      <c r="LH37" s="357"/>
      <c r="LI37" s="357"/>
      <c r="LJ37" s="357"/>
      <c r="LK37" s="357"/>
      <c r="LL37" s="357"/>
      <c r="LM37" s="357"/>
      <c r="LN37" s="357"/>
      <c r="LO37" s="357"/>
      <c r="LP37" s="357"/>
      <c r="LQ37" s="357"/>
      <c r="LR37" s="357"/>
      <c r="LS37" s="357"/>
      <c r="LT37" s="357"/>
      <c r="LU37" s="357"/>
      <c r="LV37" s="357"/>
      <c r="LW37" s="357"/>
      <c r="LX37" s="357"/>
      <c r="LY37" s="357"/>
      <c r="LZ37" s="357"/>
      <c r="MA37" s="357"/>
      <c r="MB37" s="357"/>
      <c r="MC37" s="357"/>
      <c r="MD37" s="357"/>
      <c r="ME37" s="357"/>
      <c r="MF37" s="357"/>
      <c r="MG37" s="357"/>
      <c r="MH37" s="357"/>
      <c r="MI37" s="357"/>
      <c r="MJ37" s="357"/>
      <c r="MK37" s="357"/>
      <c r="ML37" s="357"/>
      <c r="MM37" s="357"/>
      <c r="MN37" s="357"/>
      <c r="MO37" s="357"/>
      <c r="MP37" s="357"/>
      <c r="MQ37" s="357"/>
      <c r="MR37" s="357"/>
      <c r="MS37" s="357"/>
      <c r="MT37" s="357"/>
      <c r="MU37" s="357"/>
      <c r="MV37" s="357"/>
      <c r="MW37" s="357"/>
      <c r="MX37" s="357"/>
      <c r="MY37" s="357"/>
      <c r="MZ37" s="357"/>
      <c r="NA37" s="357"/>
      <c r="NB37" s="357"/>
      <c r="NC37" s="357"/>
      <c r="ND37" s="357"/>
      <c r="NE37" s="357"/>
      <c r="NF37" s="357"/>
      <c r="NG37" s="357"/>
      <c r="NH37" s="357"/>
      <c r="NI37" s="357"/>
      <c r="NJ37" s="357"/>
      <c r="NK37" s="357"/>
      <c r="NL37" s="357"/>
      <c r="NM37" s="357"/>
      <c r="NN37" s="357"/>
      <c r="NO37" s="357"/>
      <c r="NP37" s="357"/>
      <c r="NQ37" s="357"/>
      <c r="NR37" s="357"/>
      <c r="NS37" s="357"/>
      <c r="NT37" s="357"/>
      <c r="NU37" s="357"/>
      <c r="NV37" s="357"/>
      <c r="NW37" s="357"/>
      <c r="NX37" s="357"/>
      <c r="NY37" s="357"/>
      <c r="NZ37" s="357"/>
      <c r="OA37" s="357"/>
      <c r="OB37" s="357"/>
      <c r="OC37" s="357"/>
      <c r="OD37" s="357"/>
      <c r="OE37" s="357"/>
      <c r="OF37" s="357"/>
      <c r="OG37" s="357"/>
      <c r="OH37" s="357"/>
      <c r="OI37" s="357"/>
      <c r="OJ37" s="357"/>
      <c r="OK37" s="357"/>
      <c r="OL37" s="357"/>
      <c r="OM37" s="357"/>
      <c r="ON37" s="357"/>
      <c r="OO37" s="357"/>
      <c r="OP37" s="357"/>
      <c r="OQ37" s="357"/>
      <c r="OR37" s="357"/>
      <c r="OS37" s="357"/>
      <c r="OT37" s="357"/>
      <c r="OU37" s="357"/>
      <c r="OV37" s="357"/>
      <c r="OW37" s="357"/>
      <c r="OX37" s="357"/>
      <c r="OY37" s="357"/>
      <c r="OZ37" s="357"/>
      <c r="PA37" s="357"/>
      <c r="PB37" s="357"/>
      <c r="PC37" s="357"/>
      <c r="PD37" s="357"/>
      <c r="PE37" s="357"/>
      <c r="PF37" s="357"/>
      <c r="PG37" s="357"/>
      <c r="PH37" s="357"/>
      <c r="PI37" s="357"/>
      <c r="PJ37" s="357"/>
      <c r="PK37" s="357"/>
      <c r="PL37" s="357"/>
      <c r="PM37" s="357"/>
      <c r="PN37" s="357"/>
      <c r="PO37" s="357"/>
      <c r="PP37" s="357"/>
      <c r="PQ37" s="357"/>
      <c r="PR37" s="357"/>
      <c r="PS37" s="357"/>
      <c r="PT37" s="357"/>
      <c r="PU37" s="357"/>
      <c r="PV37" s="357"/>
      <c r="PW37" s="357"/>
      <c r="PX37" s="357"/>
      <c r="PY37" s="357"/>
      <c r="PZ37" s="357"/>
      <c r="QA37" s="357"/>
      <c r="QB37" s="357"/>
      <c r="QC37" s="357"/>
      <c r="QD37" s="357"/>
      <c r="QE37" s="357"/>
      <c r="QF37" s="357"/>
      <c r="QG37" s="357"/>
      <c r="QH37" s="357"/>
      <c r="QI37" s="357"/>
      <c r="QJ37" s="357"/>
      <c r="QK37" s="357"/>
      <c r="QL37" s="357"/>
      <c r="QM37" s="357"/>
      <c r="QN37" s="357"/>
      <c r="QO37" s="357"/>
      <c r="QP37" s="357"/>
      <c r="QQ37" s="357"/>
      <c r="QR37" s="357"/>
      <c r="QS37" s="357"/>
      <c r="QT37" s="357"/>
      <c r="QU37" s="357"/>
      <c r="QV37" s="357"/>
      <c r="QW37" s="357"/>
      <c r="QX37" s="357"/>
      <c r="QY37" s="357"/>
      <c r="QZ37" s="357"/>
      <c r="RA37" s="357"/>
      <c r="RB37" s="357"/>
      <c r="RC37" s="357"/>
      <c r="RD37" s="357"/>
      <c r="RE37" s="357"/>
      <c r="RF37" s="357"/>
      <c r="RG37" s="357"/>
      <c r="RH37" s="357"/>
      <c r="RI37" s="357"/>
      <c r="RJ37" s="357"/>
      <c r="RK37" s="357"/>
      <c r="RL37" s="357"/>
      <c r="RM37" s="357"/>
      <c r="RN37" s="357"/>
      <c r="RO37" s="357"/>
      <c r="RP37" s="357"/>
      <c r="RQ37" s="357"/>
      <c r="RR37" s="357"/>
      <c r="RS37" s="357"/>
      <c r="RT37" s="357"/>
      <c r="RU37" s="357"/>
      <c r="RV37" s="357"/>
      <c r="RW37" s="357"/>
      <c r="RX37" s="357"/>
      <c r="RY37" s="357"/>
      <c r="RZ37" s="357"/>
      <c r="SA37" s="357"/>
      <c r="SB37" s="357"/>
      <c r="SC37" s="357"/>
      <c r="SD37" s="357"/>
      <c r="SE37" s="357"/>
      <c r="SF37" s="357"/>
      <c r="SG37" s="357"/>
      <c r="SH37" s="357"/>
      <c r="SI37" s="357"/>
      <c r="SJ37" s="357"/>
      <c r="SK37" s="357"/>
      <c r="SL37" s="357"/>
      <c r="SM37" s="357"/>
      <c r="SN37" s="357"/>
      <c r="SO37" s="357"/>
      <c r="SP37" s="357"/>
      <c r="SQ37" s="357"/>
      <c r="SR37" s="357"/>
      <c r="SS37" s="357"/>
      <c r="ST37" s="357"/>
      <c r="SU37" s="357"/>
      <c r="SV37" s="357"/>
      <c r="SW37" s="357"/>
      <c r="SX37" s="357"/>
      <c r="SY37" s="357"/>
      <c r="SZ37" s="357"/>
      <c r="TA37" s="357"/>
      <c r="TB37" s="357"/>
      <c r="TC37" s="357"/>
      <c r="TD37" s="357"/>
      <c r="TE37" s="357"/>
      <c r="TF37" s="357"/>
      <c r="TG37" s="357"/>
      <c r="TH37" s="357"/>
      <c r="TI37" s="357"/>
      <c r="TJ37" s="357"/>
      <c r="TK37" s="357"/>
      <c r="TL37" s="357"/>
      <c r="TM37" s="357"/>
      <c r="TN37" s="357"/>
      <c r="TO37" s="357"/>
      <c r="TP37" s="357"/>
      <c r="TQ37" s="357"/>
      <c r="TR37" s="357"/>
      <c r="TS37" s="357"/>
      <c r="TT37" s="357"/>
      <c r="TU37" s="357"/>
      <c r="TV37" s="357"/>
      <c r="TW37" s="357"/>
      <c r="TX37" s="357"/>
      <c r="TY37" s="357"/>
      <c r="TZ37" s="357"/>
      <c r="UA37" s="357"/>
      <c r="UB37" s="357"/>
      <c r="UC37" s="357"/>
      <c r="UD37" s="357"/>
      <c r="UE37" s="357"/>
      <c r="UF37" s="357"/>
      <c r="UG37" s="357"/>
      <c r="UH37" s="357"/>
      <c r="UI37" s="357"/>
      <c r="UJ37" s="357"/>
      <c r="UK37" s="357"/>
      <c r="UL37" s="357"/>
      <c r="UM37" s="357"/>
      <c r="UN37" s="357"/>
      <c r="UO37" s="357"/>
      <c r="UP37" s="357"/>
      <c r="UQ37" s="357"/>
      <c r="UR37" s="357"/>
      <c r="US37" s="357"/>
      <c r="UT37" s="357"/>
      <c r="UU37" s="357"/>
      <c r="UV37" s="357"/>
      <c r="UW37" s="357"/>
      <c r="UX37" s="357"/>
      <c r="UY37" s="357"/>
      <c r="UZ37" s="357"/>
      <c r="VA37" s="357"/>
      <c r="VB37" s="357"/>
      <c r="VC37" s="357"/>
      <c r="VD37" s="357"/>
      <c r="VE37" s="357"/>
      <c r="VF37" s="357"/>
      <c r="VG37" s="357"/>
      <c r="VH37" s="357"/>
      <c r="VI37" s="357"/>
      <c r="VJ37" s="357"/>
      <c r="VK37" s="357"/>
      <c r="VL37" s="357"/>
      <c r="VM37" s="357"/>
      <c r="VN37" s="357"/>
    </row>
    <row r="38" spans="1:586" s="307" customFormat="1" ht="15.6" customHeight="1">
      <c r="A38" s="1216"/>
      <c r="B38" s="1217"/>
      <c r="C38" s="1217"/>
      <c r="D38" s="1217"/>
      <c r="E38" s="1218"/>
      <c r="F38" s="1129"/>
      <c r="G38" s="1130"/>
      <c r="H38" s="1130"/>
      <c r="I38" s="1130"/>
      <c r="J38" s="1130"/>
      <c r="K38" s="1130"/>
      <c r="L38" s="1130"/>
      <c r="M38" s="1130"/>
      <c r="N38" s="1131"/>
      <c r="O38" s="1219"/>
      <c r="P38" s="1220"/>
      <c r="Q38" s="1220"/>
      <c r="R38" s="1221"/>
      <c r="S38" s="1222"/>
      <c r="T38" s="1223"/>
      <c r="U38" s="1223"/>
      <c r="V38" s="1224"/>
      <c r="W38" s="1154"/>
      <c r="X38" s="1155"/>
      <c r="Y38" s="1156"/>
      <c r="Z38" s="1129" t="s">
        <v>420</v>
      </c>
      <c r="AA38" s="1130"/>
      <c r="AB38" s="1130"/>
      <c r="AC38" s="1130"/>
      <c r="AD38" s="1130"/>
      <c r="AE38" s="1130"/>
      <c r="AF38" s="1130"/>
      <c r="AG38" s="1130"/>
      <c r="AH38" s="1131"/>
      <c r="AI38" s="1129"/>
      <c r="AJ38" s="1130"/>
      <c r="AK38" s="1130"/>
      <c r="AL38" s="1130"/>
      <c r="AM38" s="1130"/>
      <c r="AN38" s="1131"/>
      <c r="AO38" s="354"/>
      <c r="AP38" s="438"/>
      <c r="AQ38" s="438"/>
      <c r="AR38" s="438"/>
      <c r="AS38" s="438"/>
      <c r="AT38" s="438"/>
      <c r="AU38" s="438"/>
      <c r="AV38" s="438"/>
      <c r="CN38" s="357"/>
      <c r="CO38" s="357"/>
      <c r="CP38" s="357"/>
      <c r="CQ38" s="357"/>
      <c r="CR38" s="357"/>
      <c r="CS38" s="357"/>
      <c r="CT38" s="357"/>
      <c r="CU38" s="357"/>
      <c r="CV38" s="357"/>
      <c r="CW38" s="357"/>
      <c r="CX38" s="357"/>
      <c r="CY38" s="357"/>
      <c r="CZ38" s="357"/>
      <c r="DA38" s="357"/>
      <c r="DB38" s="357"/>
      <c r="DC38" s="357"/>
      <c r="DD38" s="357"/>
      <c r="DE38" s="357"/>
      <c r="DF38" s="357"/>
      <c r="DG38" s="357"/>
      <c r="DH38" s="357"/>
      <c r="DI38" s="357"/>
      <c r="DJ38" s="357"/>
      <c r="DK38" s="357"/>
      <c r="DL38" s="357"/>
      <c r="DM38" s="357"/>
      <c r="DN38" s="357"/>
      <c r="DO38" s="357"/>
      <c r="DP38" s="357"/>
      <c r="DQ38" s="357"/>
      <c r="DR38" s="357"/>
      <c r="DS38" s="357"/>
      <c r="DT38" s="357"/>
      <c r="DU38" s="357"/>
      <c r="DV38" s="357"/>
      <c r="DW38" s="357"/>
      <c r="DX38" s="357"/>
      <c r="DY38" s="357"/>
      <c r="DZ38" s="357"/>
      <c r="EA38" s="357"/>
      <c r="EB38" s="357"/>
      <c r="EC38" s="357"/>
      <c r="ED38" s="357"/>
      <c r="EE38" s="357"/>
      <c r="EF38" s="357"/>
      <c r="EG38" s="357"/>
      <c r="EH38" s="357"/>
      <c r="EI38" s="357"/>
      <c r="EJ38" s="357"/>
      <c r="EK38" s="357"/>
      <c r="EL38" s="357"/>
      <c r="EM38" s="357"/>
      <c r="EN38" s="357"/>
      <c r="EO38" s="357"/>
      <c r="EP38" s="357"/>
      <c r="EQ38" s="357"/>
      <c r="ER38" s="357"/>
      <c r="ES38" s="357"/>
      <c r="ET38" s="357"/>
      <c r="EU38" s="357"/>
      <c r="EV38" s="357"/>
      <c r="EW38" s="357"/>
      <c r="EX38" s="357"/>
      <c r="EY38" s="357"/>
      <c r="EZ38" s="357"/>
      <c r="FA38" s="357"/>
      <c r="FB38" s="357"/>
      <c r="FC38" s="357"/>
      <c r="FD38" s="357"/>
      <c r="FE38" s="357"/>
      <c r="FF38" s="357"/>
      <c r="FG38" s="357"/>
      <c r="FH38" s="357"/>
      <c r="FI38" s="357"/>
      <c r="FJ38" s="357"/>
      <c r="FK38" s="357"/>
      <c r="FL38" s="357"/>
      <c r="FM38" s="357"/>
      <c r="FN38" s="357"/>
      <c r="FO38" s="357"/>
      <c r="FP38" s="357"/>
      <c r="FQ38" s="357"/>
      <c r="FR38" s="357"/>
      <c r="FS38" s="357"/>
      <c r="FT38" s="357"/>
      <c r="FU38" s="357"/>
      <c r="FV38" s="357"/>
      <c r="FW38" s="357"/>
      <c r="FX38" s="357"/>
      <c r="FY38" s="357"/>
      <c r="FZ38" s="357"/>
      <c r="GA38" s="357"/>
      <c r="GB38" s="357"/>
      <c r="GC38" s="357"/>
      <c r="GD38" s="357"/>
      <c r="GE38" s="357"/>
      <c r="GF38" s="357"/>
      <c r="GG38" s="357"/>
      <c r="GH38" s="357"/>
      <c r="GI38" s="357"/>
      <c r="GJ38" s="357"/>
      <c r="GK38" s="357"/>
      <c r="GL38" s="357"/>
      <c r="GM38" s="357"/>
      <c r="GN38" s="357"/>
      <c r="GO38" s="357"/>
      <c r="GP38" s="357"/>
      <c r="GQ38" s="357"/>
      <c r="GR38" s="357"/>
      <c r="GS38" s="357"/>
      <c r="GT38" s="357"/>
      <c r="GU38" s="357"/>
      <c r="GV38" s="357"/>
      <c r="GW38" s="357"/>
      <c r="GX38" s="357"/>
      <c r="GY38" s="357"/>
      <c r="GZ38" s="357"/>
      <c r="HA38" s="357"/>
      <c r="HB38" s="357"/>
      <c r="HC38" s="357"/>
      <c r="HD38" s="357"/>
      <c r="HE38" s="357"/>
      <c r="HF38" s="357"/>
      <c r="HG38" s="357"/>
      <c r="HH38" s="357"/>
      <c r="HI38" s="357"/>
      <c r="HJ38" s="357"/>
      <c r="HK38" s="357"/>
      <c r="HL38" s="357"/>
      <c r="HM38" s="357"/>
      <c r="HN38" s="357"/>
      <c r="HO38" s="357"/>
      <c r="HP38" s="357"/>
      <c r="HQ38" s="357"/>
      <c r="HR38" s="357"/>
      <c r="HS38" s="357"/>
      <c r="HT38" s="357"/>
      <c r="HU38" s="357"/>
      <c r="HV38" s="357"/>
      <c r="HW38" s="357"/>
      <c r="HX38" s="357"/>
      <c r="HY38" s="357"/>
      <c r="HZ38" s="357"/>
      <c r="IA38" s="357"/>
      <c r="IB38" s="357"/>
      <c r="IC38" s="357"/>
      <c r="ID38" s="357"/>
      <c r="IE38" s="357"/>
      <c r="IF38" s="357"/>
      <c r="IG38" s="357"/>
      <c r="IH38" s="357"/>
      <c r="II38" s="357"/>
      <c r="IJ38" s="357"/>
      <c r="IK38" s="357"/>
      <c r="IL38" s="357"/>
      <c r="IM38" s="357"/>
      <c r="IN38" s="357"/>
      <c r="IO38" s="357"/>
      <c r="IP38" s="357"/>
      <c r="IQ38" s="357"/>
      <c r="IR38" s="357"/>
      <c r="IS38" s="357"/>
      <c r="IT38" s="357"/>
      <c r="IU38" s="357"/>
      <c r="IV38" s="357"/>
      <c r="IW38" s="357"/>
      <c r="IX38" s="357"/>
      <c r="IY38" s="357"/>
      <c r="IZ38" s="357"/>
      <c r="JA38" s="357"/>
      <c r="JB38" s="357"/>
      <c r="JC38" s="357"/>
      <c r="JD38" s="357"/>
      <c r="JE38" s="357"/>
      <c r="JF38" s="357"/>
      <c r="JG38" s="357"/>
      <c r="JH38" s="357"/>
      <c r="JI38" s="357"/>
      <c r="JJ38" s="357"/>
      <c r="JK38" s="357"/>
      <c r="JL38" s="357"/>
      <c r="JM38" s="357"/>
      <c r="JN38" s="357"/>
      <c r="JO38" s="357"/>
      <c r="JP38" s="357"/>
      <c r="JQ38" s="357"/>
      <c r="JR38" s="357"/>
      <c r="JS38" s="357"/>
      <c r="JT38" s="357"/>
      <c r="JU38" s="357"/>
      <c r="JV38" s="357"/>
      <c r="JW38" s="357"/>
      <c r="JX38" s="357"/>
      <c r="JY38" s="357"/>
      <c r="JZ38" s="357"/>
      <c r="KA38" s="357"/>
      <c r="KB38" s="357"/>
      <c r="KC38" s="357"/>
      <c r="KD38" s="357"/>
      <c r="KE38" s="357"/>
      <c r="KF38" s="357"/>
      <c r="KG38" s="357"/>
      <c r="KH38" s="357"/>
      <c r="KI38" s="357"/>
      <c r="KJ38" s="357"/>
      <c r="KK38" s="357"/>
      <c r="KL38" s="357"/>
      <c r="KM38" s="357"/>
      <c r="KN38" s="357"/>
      <c r="KO38" s="357"/>
      <c r="KP38" s="357"/>
      <c r="KQ38" s="357"/>
      <c r="KR38" s="357"/>
      <c r="KS38" s="357"/>
      <c r="KT38" s="357"/>
      <c r="KU38" s="357"/>
      <c r="KV38" s="357"/>
      <c r="KW38" s="357"/>
      <c r="KX38" s="357"/>
      <c r="KY38" s="357"/>
      <c r="KZ38" s="357"/>
      <c r="LA38" s="357"/>
      <c r="LB38" s="357"/>
      <c r="LC38" s="357"/>
      <c r="LD38" s="357"/>
      <c r="LE38" s="357"/>
      <c r="LF38" s="357"/>
      <c r="LG38" s="357"/>
      <c r="LH38" s="357"/>
      <c r="LI38" s="357"/>
      <c r="LJ38" s="357"/>
      <c r="LK38" s="357"/>
      <c r="LL38" s="357"/>
      <c r="LM38" s="357"/>
      <c r="LN38" s="357"/>
      <c r="LO38" s="357"/>
      <c r="LP38" s="357"/>
      <c r="LQ38" s="357"/>
      <c r="LR38" s="357"/>
      <c r="LS38" s="357"/>
      <c r="LT38" s="357"/>
      <c r="LU38" s="357"/>
      <c r="LV38" s="357"/>
      <c r="LW38" s="357"/>
      <c r="LX38" s="357"/>
      <c r="LY38" s="357"/>
      <c r="LZ38" s="357"/>
      <c r="MA38" s="357"/>
      <c r="MB38" s="357"/>
      <c r="MC38" s="357"/>
      <c r="MD38" s="357"/>
      <c r="ME38" s="357"/>
      <c r="MF38" s="357"/>
      <c r="MG38" s="357"/>
      <c r="MH38" s="357"/>
      <c r="MI38" s="357"/>
      <c r="MJ38" s="357"/>
      <c r="MK38" s="357"/>
      <c r="ML38" s="357"/>
      <c r="MM38" s="357"/>
      <c r="MN38" s="357"/>
      <c r="MO38" s="357"/>
      <c r="MP38" s="357"/>
      <c r="MQ38" s="357"/>
      <c r="MR38" s="357"/>
      <c r="MS38" s="357"/>
      <c r="MT38" s="357"/>
      <c r="MU38" s="357"/>
      <c r="MV38" s="357"/>
      <c r="MW38" s="357"/>
      <c r="MX38" s="357"/>
      <c r="MY38" s="357"/>
      <c r="MZ38" s="357"/>
      <c r="NA38" s="357"/>
      <c r="NB38" s="357"/>
      <c r="NC38" s="357"/>
      <c r="ND38" s="357"/>
      <c r="NE38" s="357"/>
      <c r="NF38" s="357"/>
      <c r="NG38" s="357"/>
      <c r="NH38" s="357"/>
      <c r="NI38" s="357"/>
      <c r="NJ38" s="357"/>
      <c r="NK38" s="357"/>
      <c r="NL38" s="357"/>
      <c r="NM38" s="357"/>
      <c r="NN38" s="357"/>
      <c r="NO38" s="357"/>
      <c r="NP38" s="357"/>
      <c r="NQ38" s="357"/>
      <c r="NR38" s="357"/>
      <c r="NS38" s="357"/>
      <c r="NT38" s="357"/>
      <c r="NU38" s="357"/>
      <c r="NV38" s="357"/>
      <c r="NW38" s="357"/>
      <c r="NX38" s="357"/>
      <c r="NY38" s="357"/>
      <c r="NZ38" s="357"/>
      <c r="OA38" s="357"/>
      <c r="OB38" s="357"/>
      <c r="OC38" s="357"/>
      <c r="OD38" s="357"/>
      <c r="OE38" s="357"/>
      <c r="OF38" s="357"/>
      <c r="OG38" s="357"/>
      <c r="OH38" s="357"/>
      <c r="OI38" s="357"/>
      <c r="OJ38" s="357"/>
      <c r="OK38" s="357"/>
      <c r="OL38" s="357"/>
      <c r="OM38" s="357"/>
      <c r="ON38" s="357"/>
      <c r="OO38" s="357"/>
      <c r="OP38" s="357"/>
      <c r="OQ38" s="357"/>
      <c r="OR38" s="357"/>
      <c r="OS38" s="357"/>
      <c r="OT38" s="357"/>
      <c r="OU38" s="357"/>
      <c r="OV38" s="357"/>
      <c r="OW38" s="357"/>
      <c r="OX38" s="357"/>
      <c r="OY38" s="357"/>
      <c r="OZ38" s="357"/>
      <c r="PA38" s="357"/>
      <c r="PB38" s="357"/>
      <c r="PC38" s="357"/>
      <c r="PD38" s="357"/>
      <c r="PE38" s="357"/>
      <c r="PF38" s="357"/>
      <c r="PG38" s="357"/>
      <c r="PH38" s="357"/>
      <c r="PI38" s="357"/>
      <c r="PJ38" s="357"/>
      <c r="PK38" s="357"/>
      <c r="PL38" s="357"/>
      <c r="PM38" s="357"/>
      <c r="PN38" s="357"/>
      <c r="PO38" s="357"/>
      <c r="PP38" s="357"/>
      <c r="PQ38" s="357"/>
      <c r="PR38" s="357"/>
      <c r="PS38" s="357"/>
      <c r="PT38" s="357"/>
      <c r="PU38" s="357"/>
      <c r="PV38" s="357"/>
      <c r="PW38" s="357"/>
      <c r="PX38" s="357"/>
      <c r="PY38" s="357"/>
      <c r="PZ38" s="357"/>
      <c r="QA38" s="357"/>
      <c r="QB38" s="357"/>
      <c r="QC38" s="357"/>
      <c r="QD38" s="357"/>
      <c r="QE38" s="357"/>
      <c r="QF38" s="357"/>
      <c r="QG38" s="357"/>
      <c r="QH38" s="357"/>
      <c r="QI38" s="357"/>
      <c r="QJ38" s="357"/>
      <c r="QK38" s="357"/>
      <c r="QL38" s="357"/>
      <c r="QM38" s="357"/>
      <c r="QN38" s="357"/>
      <c r="QO38" s="357"/>
      <c r="QP38" s="357"/>
      <c r="QQ38" s="357"/>
      <c r="QR38" s="357"/>
      <c r="QS38" s="357"/>
      <c r="QT38" s="357"/>
      <c r="QU38" s="357"/>
      <c r="QV38" s="357"/>
      <c r="QW38" s="357"/>
      <c r="QX38" s="357"/>
      <c r="QY38" s="357"/>
      <c r="QZ38" s="357"/>
      <c r="RA38" s="357"/>
      <c r="RB38" s="357"/>
      <c r="RC38" s="357"/>
      <c r="RD38" s="357"/>
      <c r="RE38" s="357"/>
      <c r="RF38" s="357"/>
      <c r="RG38" s="357"/>
      <c r="RH38" s="357"/>
      <c r="RI38" s="357"/>
      <c r="RJ38" s="357"/>
      <c r="RK38" s="357"/>
      <c r="RL38" s="357"/>
      <c r="RM38" s="357"/>
      <c r="RN38" s="357"/>
      <c r="RO38" s="357"/>
      <c r="RP38" s="357"/>
      <c r="RQ38" s="357"/>
      <c r="RR38" s="357"/>
      <c r="RS38" s="357"/>
      <c r="RT38" s="357"/>
      <c r="RU38" s="357"/>
      <c r="RV38" s="357"/>
      <c r="RW38" s="357"/>
      <c r="RX38" s="357"/>
      <c r="RY38" s="357"/>
      <c r="RZ38" s="357"/>
      <c r="SA38" s="357"/>
      <c r="SB38" s="357"/>
      <c r="SC38" s="357"/>
      <c r="SD38" s="357"/>
      <c r="SE38" s="357"/>
      <c r="SF38" s="357"/>
      <c r="SG38" s="357"/>
      <c r="SH38" s="357"/>
      <c r="SI38" s="357"/>
      <c r="SJ38" s="357"/>
      <c r="SK38" s="357"/>
      <c r="SL38" s="357"/>
      <c r="SM38" s="357"/>
      <c r="SN38" s="357"/>
      <c r="SO38" s="357"/>
      <c r="SP38" s="357"/>
      <c r="SQ38" s="357"/>
      <c r="SR38" s="357"/>
      <c r="SS38" s="357"/>
      <c r="ST38" s="357"/>
      <c r="SU38" s="357"/>
      <c r="SV38" s="357"/>
      <c r="SW38" s="357"/>
      <c r="SX38" s="357"/>
      <c r="SY38" s="357"/>
      <c r="SZ38" s="357"/>
      <c r="TA38" s="357"/>
      <c r="TB38" s="357"/>
      <c r="TC38" s="357"/>
      <c r="TD38" s="357"/>
      <c r="TE38" s="357"/>
      <c r="TF38" s="357"/>
      <c r="TG38" s="357"/>
      <c r="TH38" s="357"/>
      <c r="TI38" s="357"/>
      <c r="TJ38" s="357"/>
      <c r="TK38" s="357"/>
      <c r="TL38" s="357"/>
      <c r="TM38" s="357"/>
      <c r="TN38" s="357"/>
      <c r="TO38" s="357"/>
      <c r="TP38" s="357"/>
      <c r="TQ38" s="357"/>
      <c r="TR38" s="357"/>
      <c r="TS38" s="357"/>
      <c r="TT38" s="357"/>
      <c r="TU38" s="357"/>
      <c r="TV38" s="357"/>
      <c r="TW38" s="357"/>
      <c r="TX38" s="357"/>
      <c r="TY38" s="357"/>
      <c r="TZ38" s="357"/>
      <c r="UA38" s="357"/>
      <c r="UB38" s="357"/>
      <c r="UC38" s="357"/>
      <c r="UD38" s="357"/>
      <c r="UE38" s="357"/>
      <c r="UF38" s="357"/>
      <c r="UG38" s="357"/>
      <c r="UH38" s="357"/>
      <c r="UI38" s="357"/>
      <c r="UJ38" s="357"/>
      <c r="UK38" s="357"/>
      <c r="UL38" s="357"/>
      <c r="UM38" s="357"/>
      <c r="UN38" s="357"/>
      <c r="UO38" s="357"/>
      <c r="UP38" s="357"/>
      <c r="UQ38" s="357"/>
      <c r="UR38" s="357"/>
      <c r="US38" s="357"/>
      <c r="UT38" s="357"/>
      <c r="UU38" s="357"/>
      <c r="UV38" s="357"/>
      <c r="UW38" s="357"/>
      <c r="UX38" s="357"/>
      <c r="UY38" s="357"/>
      <c r="UZ38" s="357"/>
      <c r="VA38" s="357"/>
      <c r="VB38" s="357"/>
      <c r="VC38" s="357"/>
      <c r="VD38" s="357"/>
      <c r="VE38" s="357"/>
      <c r="VF38" s="357"/>
      <c r="VG38" s="357"/>
      <c r="VH38" s="357"/>
      <c r="VI38" s="357"/>
      <c r="VJ38" s="357"/>
      <c r="VK38" s="357"/>
      <c r="VL38" s="357"/>
      <c r="VM38" s="357"/>
      <c r="VN38" s="357"/>
    </row>
    <row r="39" spans="1:586" s="307" customFormat="1" ht="15.6" customHeight="1">
      <c r="A39" s="1225" t="str">
        <f>IF(A38="","",VLOOKUP(A38,$AP$18:$AQ$33,2,FALSE))</f>
        <v/>
      </c>
      <c r="B39" s="1226"/>
      <c r="C39" s="1226"/>
      <c r="D39" s="1226"/>
      <c r="E39" s="1227"/>
      <c r="F39" s="1129"/>
      <c r="G39" s="1130"/>
      <c r="H39" s="1130"/>
      <c r="I39" s="1130"/>
      <c r="J39" s="1130"/>
      <c r="K39" s="1130"/>
      <c r="L39" s="1130"/>
      <c r="M39" s="1130"/>
      <c r="N39" s="1131"/>
      <c r="O39" s="1210" t="str">
        <f>IF(AND(A38&lt;&gt;"",O38=""),"YYYY/MM/DD","")</f>
        <v/>
      </c>
      <c r="P39" s="1211"/>
      <c r="Q39" s="1211"/>
      <c r="R39" s="1212"/>
      <c r="S39" s="1228" t="str">
        <f>IF(S38="","",VLOOKUP(S38,$BG$2:$BH$33,2,FALSE))</f>
        <v/>
      </c>
      <c r="T39" s="1229"/>
      <c r="U39" s="1229"/>
      <c r="V39" s="1230"/>
      <c r="W39" s="1154"/>
      <c r="X39" s="1155"/>
      <c r="Y39" s="1156"/>
      <c r="Z39" s="1129"/>
      <c r="AA39" s="1130"/>
      <c r="AB39" s="1130"/>
      <c r="AC39" s="1130"/>
      <c r="AD39" s="1130"/>
      <c r="AE39" s="1130"/>
      <c r="AF39" s="1130"/>
      <c r="AG39" s="1130"/>
      <c r="AH39" s="1131"/>
      <c r="AI39" s="1129"/>
      <c r="AJ39" s="1130"/>
      <c r="AK39" s="1130"/>
      <c r="AL39" s="1130"/>
      <c r="AM39" s="1130"/>
      <c r="AN39" s="1131"/>
      <c r="AO39" s="354"/>
      <c r="CN39" s="357"/>
      <c r="CO39" s="357"/>
      <c r="CP39" s="357"/>
      <c r="CQ39" s="357"/>
      <c r="CR39" s="357"/>
      <c r="CS39" s="357"/>
      <c r="CT39" s="357"/>
      <c r="CU39" s="357"/>
      <c r="CV39" s="357"/>
      <c r="CW39" s="357"/>
      <c r="CX39" s="357"/>
      <c r="CY39" s="357"/>
      <c r="CZ39" s="357"/>
      <c r="DA39" s="357"/>
      <c r="DB39" s="357"/>
      <c r="DC39" s="357"/>
      <c r="DD39" s="357"/>
      <c r="DE39" s="357"/>
      <c r="DF39" s="357"/>
      <c r="DG39" s="357"/>
      <c r="DH39" s="357"/>
      <c r="DI39" s="357"/>
      <c r="DJ39" s="357"/>
      <c r="DK39" s="357"/>
      <c r="DL39" s="357"/>
      <c r="DM39" s="357"/>
      <c r="DN39" s="357"/>
      <c r="DO39" s="357"/>
      <c r="DP39" s="357"/>
      <c r="DQ39" s="357"/>
      <c r="DR39" s="357"/>
      <c r="DS39" s="357"/>
      <c r="DT39" s="357"/>
      <c r="DU39" s="357"/>
      <c r="DV39" s="357"/>
      <c r="DW39" s="357"/>
      <c r="DX39" s="357"/>
      <c r="DY39" s="357"/>
      <c r="DZ39" s="357"/>
      <c r="EA39" s="357"/>
      <c r="EB39" s="357"/>
      <c r="EC39" s="357"/>
      <c r="ED39" s="357"/>
      <c r="EE39" s="357"/>
      <c r="EF39" s="357"/>
      <c r="EG39" s="357"/>
      <c r="EH39" s="357"/>
      <c r="EI39" s="357"/>
      <c r="EJ39" s="357"/>
      <c r="EK39" s="357"/>
      <c r="EL39" s="357"/>
      <c r="EM39" s="357"/>
      <c r="EN39" s="357"/>
      <c r="EO39" s="357"/>
      <c r="EP39" s="357"/>
      <c r="EQ39" s="357"/>
      <c r="ER39" s="357"/>
      <c r="ES39" s="357"/>
      <c r="ET39" s="357"/>
      <c r="EU39" s="357"/>
      <c r="EV39" s="357"/>
      <c r="EW39" s="357"/>
      <c r="EX39" s="357"/>
      <c r="EY39" s="357"/>
      <c r="EZ39" s="357"/>
      <c r="FA39" s="357"/>
      <c r="FB39" s="357"/>
      <c r="FC39" s="357"/>
      <c r="FD39" s="357"/>
      <c r="FE39" s="357"/>
      <c r="FF39" s="357"/>
      <c r="FG39" s="357"/>
      <c r="FH39" s="357"/>
      <c r="FI39" s="357"/>
      <c r="FJ39" s="357"/>
      <c r="FK39" s="357"/>
      <c r="FL39" s="357"/>
      <c r="FM39" s="357"/>
      <c r="FN39" s="357"/>
      <c r="FO39" s="357"/>
      <c r="FP39" s="357"/>
      <c r="FQ39" s="357"/>
      <c r="FR39" s="357"/>
      <c r="FS39" s="357"/>
      <c r="FT39" s="357"/>
      <c r="FU39" s="357"/>
      <c r="FV39" s="357"/>
      <c r="FW39" s="357"/>
      <c r="FX39" s="357"/>
      <c r="FY39" s="357"/>
      <c r="FZ39" s="357"/>
      <c r="GA39" s="357"/>
      <c r="GB39" s="357"/>
      <c r="GC39" s="357"/>
      <c r="GD39" s="357"/>
      <c r="GE39" s="357"/>
      <c r="GF39" s="357"/>
      <c r="GG39" s="357"/>
      <c r="GH39" s="357"/>
      <c r="GI39" s="357"/>
      <c r="GJ39" s="357"/>
      <c r="GK39" s="357"/>
      <c r="GL39" s="357"/>
      <c r="GM39" s="357"/>
      <c r="GN39" s="357"/>
      <c r="GO39" s="357"/>
      <c r="GP39" s="357"/>
      <c r="GQ39" s="357"/>
      <c r="GR39" s="357"/>
      <c r="GS39" s="357"/>
      <c r="GT39" s="357"/>
      <c r="GU39" s="357"/>
      <c r="GV39" s="357"/>
      <c r="GW39" s="357"/>
      <c r="GX39" s="357"/>
      <c r="GY39" s="357"/>
      <c r="GZ39" s="357"/>
      <c r="HA39" s="357"/>
      <c r="HB39" s="357"/>
      <c r="HC39" s="357"/>
      <c r="HD39" s="357"/>
      <c r="HE39" s="357"/>
      <c r="HF39" s="357"/>
      <c r="HG39" s="357"/>
      <c r="HH39" s="357"/>
      <c r="HI39" s="357"/>
      <c r="HJ39" s="357"/>
      <c r="HK39" s="357"/>
      <c r="HL39" s="357"/>
      <c r="HM39" s="357"/>
      <c r="HN39" s="357"/>
      <c r="HO39" s="357"/>
      <c r="HP39" s="357"/>
      <c r="HQ39" s="357"/>
      <c r="HR39" s="357"/>
      <c r="HS39" s="357"/>
      <c r="HT39" s="357"/>
      <c r="HU39" s="357"/>
      <c r="HV39" s="357"/>
      <c r="HW39" s="357"/>
      <c r="HX39" s="357"/>
      <c r="HY39" s="357"/>
      <c r="HZ39" s="357"/>
      <c r="IA39" s="357"/>
      <c r="IB39" s="357"/>
      <c r="IC39" s="357"/>
      <c r="ID39" s="357"/>
      <c r="IE39" s="357"/>
      <c r="IF39" s="357"/>
      <c r="IG39" s="357"/>
      <c r="IH39" s="357"/>
      <c r="II39" s="357"/>
      <c r="IJ39" s="357"/>
      <c r="IK39" s="357"/>
      <c r="IL39" s="357"/>
      <c r="IM39" s="357"/>
      <c r="IN39" s="357"/>
      <c r="IO39" s="357"/>
      <c r="IP39" s="357"/>
      <c r="IQ39" s="357"/>
      <c r="IR39" s="357"/>
      <c r="IS39" s="357"/>
      <c r="IT39" s="357"/>
      <c r="IU39" s="357"/>
      <c r="IV39" s="357"/>
      <c r="IW39" s="357"/>
      <c r="IX39" s="357"/>
      <c r="IY39" s="357"/>
      <c r="IZ39" s="357"/>
      <c r="JA39" s="357"/>
      <c r="JB39" s="357"/>
      <c r="JC39" s="357"/>
      <c r="JD39" s="357"/>
      <c r="JE39" s="357"/>
      <c r="JF39" s="357"/>
      <c r="JG39" s="357"/>
      <c r="JH39" s="357"/>
      <c r="JI39" s="357"/>
      <c r="JJ39" s="357"/>
      <c r="JK39" s="357"/>
      <c r="JL39" s="357"/>
      <c r="JM39" s="357"/>
      <c r="JN39" s="357"/>
      <c r="JO39" s="357"/>
      <c r="JP39" s="357"/>
      <c r="JQ39" s="357"/>
      <c r="JR39" s="357"/>
      <c r="JS39" s="357"/>
      <c r="JT39" s="357"/>
      <c r="JU39" s="357"/>
      <c r="JV39" s="357"/>
      <c r="JW39" s="357"/>
      <c r="JX39" s="357"/>
      <c r="JY39" s="357"/>
      <c r="JZ39" s="357"/>
      <c r="KA39" s="357"/>
      <c r="KB39" s="357"/>
      <c r="KC39" s="357"/>
      <c r="KD39" s="357"/>
      <c r="KE39" s="357"/>
      <c r="KF39" s="357"/>
      <c r="KG39" s="357"/>
      <c r="KH39" s="357"/>
      <c r="KI39" s="357"/>
      <c r="KJ39" s="357"/>
      <c r="KK39" s="357"/>
      <c r="KL39" s="357"/>
      <c r="KM39" s="357"/>
      <c r="KN39" s="357"/>
      <c r="KO39" s="357"/>
      <c r="KP39" s="357"/>
      <c r="KQ39" s="357"/>
      <c r="KR39" s="357"/>
      <c r="KS39" s="357"/>
      <c r="KT39" s="357"/>
      <c r="KU39" s="357"/>
      <c r="KV39" s="357"/>
      <c r="KW39" s="357"/>
      <c r="KX39" s="357"/>
      <c r="KY39" s="357"/>
      <c r="KZ39" s="357"/>
      <c r="LA39" s="357"/>
      <c r="LB39" s="357"/>
      <c r="LC39" s="357"/>
      <c r="LD39" s="357"/>
      <c r="LE39" s="357"/>
      <c r="LF39" s="357"/>
      <c r="LG39" s="357"/>
      <c r="LH39" s="357"/>
      <c r="LI39" s="357"/>
      <c r="LJ39" s="357"/>
      <c r="LK39" s="357"/>
      <c r="LL39" s="357"/>
      <c r="LM39" s="357"/>
      <c r="LN39" s="357"/>
      <c r="LO39" s="357"/>
      <c r="LP39" s="357"/>
      <c r="LQ39" s="357"/>
      <c r="LR39" s="357"/>
      <c r="LS39" s="357"/>
      <c r="LT39" s="357"/>
      <c r="LU39" s="357"/>
      <c r="LV39" s="357"/>
      <c r="LW39" s="357"/>
      <c r="LX39" s="357"/>
      <c r="LY39" s="357"/>
      <c r="LZ39" s="357"/>
      <c r="MA39" s="357"/>
      <c r="MB39" s="357"/>
      <c r="MC39" s="357"/>
      <c r="MD39" s="357"/>
      <c r="ME39" s="357"/>
      <c r="MF39" s="357"/>
      <c r="MG39" s="357"/>
      <c r="MH39" s="357"/>
      <c r="MI39" s="357"/>
      <c r="MJ39" s="357"/>
      <c r="MK39" s="357"/>
      <c r="ML39" s="357"/>
      <c r="MM39" s="357"/>
      <c r="MN39" s="357"/>
      <c r="MO39" s="357"/>
      <c r="MP39" s="357"/>
      <c r="MQ39" s="357"/>
      <c r="MR39" s="357"/>
      <c r="MS39" s="357"/>
      <c r="MT39" s="357"/>
      <c r="MU39" s="357"/>
      <c r="MV39" s="357"/>
      <c r="MW39" s="357"/>
      <c r="MX39" s="357"/>
      <c r="MY39" s="357"/>
      <c r="MZ39" s="357"/>
      <c r="NA39" s="357"/>
      <c r="NB39" s="357"/>
      <c r="NC39" s="357"/>
      <c r="ND39" s="357"/>
      <c r="NE39" s="357"/>
      <c r="NF39" s="357"/>
      <c r="NG39" s="357"/>
      <c r="NH39" s="357"/>
      <c r="NI39" s="357"/>
      <c r="NJ39" s="357"/>
      <c r="NK39" s="357"/>
      <c r="NL39" s="357"/>
      <c r="NM39" s="357"/>
      <c r="NN39" s="357"/>
      <c r="NO39" s="357"/>
      <c r="NP39" s="357"/>
      <c r="NQ39" s="357"/>
      <c r="NR39" s="357"/>
      <c r="NS39" s="357"/>
      <c r="NT39" s="357"/>
      <c r="NU39" s="357"/>
      <c r="NV39" s="357"/>
      <c r="NW39" s="357"/>
      <c r="NX39" s="357"/>
      <c r="NY39" s="357"/>
      <c r="NZ39" s="357"/>
      <c r="OA39" s="357"/>
      <c r="OB39" s="357"/>
      <c r="OC39" s="357"/>
      <c r="OD39" s="357"/>
      <c r="OE39" s="357"/>
      <c r="OF39" s="357"/>
      <c r="OG39" s="357"/>
      <c r="OH39" s="357"/>
      <c r="OI39" s="357"/>
      <c r="OJ39" s="357"/>
      <c r="OK39" s="357"/>
      <c r="OL39" s="357"/>
      <c r="OM39" s="357"/>
      <c r="ON39" s="357"/>
      <c r="OO39" s="357"/>
      <c r="OP39" s="357"/>
      <c r="OQ39" s="357"/>
      <c r="OR39" s="357"/>
      <c r="OS39" s="357"/>
      <c r="OT39" s="357"/>
      <c r="OU39" s="357"/>
      <c r="OV39" s="357"/>
      <c r="OW39" s="357"/>
      <c r="OX39" s="357"/>
      <c r="OY39" s="357"/>
      <c r="OZ39" s="357"/>
      <c r="PA39" s="357"/>
      <c r="PB39" s="357"/>
      <c r="PC39" s="357"/>
      <c r="PD39" s="357"/>
      <c r="PE39" s="357"/>
      <c r="PF39" s="357"/>
      <c r="PG39" s="357"/>
      <c r="PH39" s="357"/>
      <c r="PI39" s="357"/>
      <c r="PJ39" s="357"/>
      <c r="PK39" s="357"/>
      <c r="PL39" s="357"/>
      <c r="PM39" s="357"/>
      <c r="PN39" s="357"/>
      <c r="PO39" s="357"/>
      <c r="PP39" s="357"/>
      <c r="PQ39" s="357"/>
      <c r="PR39" s="357"/>
      <c r="PS39" s="357"/>
      <c r="PT39" s="357"/>
      <c r="PU39" s="357"/>
      <c r="PV39" s="357"/>
      <c r="PW39" s="357"/>
      <c r="PX39" s="357"/>
      <c r="PY39" s="357"/>
      <c r="PZ39" s="357"/>
      <c r="QA39" s="357"/>
      <c r="QB39" s="357"/>
      <c r="QC39" s="357"/>
      <c r="QD39" s="357"/>
      <c r="QE39" s="357"/>
      <c r="QF39" s="357"/>
      <c r="QG39" s="357"/>
      <c r="QH39" s="357"/>
      <c r="QI39" s="357"/>
      <c r="QJ39" s="357"/>
      <c r="QK39" s="357"/>
      <c r="QL39" s="357"/>
      <c r="QM39" s="357"/>
      <c r="QN39" s="357"/>
      <c r="QO39" s="357"/>
      <c r="QP39" s="357"/>
      <c r="QQ39" s="357"/>
      <c r="QR39" s="357"/>
      <c r="QS39" s="357"/>
      <c r="QT39" s="357"/>
      <c r="QU39" s="357"/>
      <c r="QV39" s="357"/>
      <c r="QW39" s="357"/>
      <c r="QX39" s="357"/>
      <c r="QY39" s="357"/>
      <c r="QZ39" s="357"/>
      <c r="RA39" s="357"/>
      <c r="RB39" s="357"/>
      <c r="RC39" s="357"/>
      <c r="RD39" s="357"/>
      <c r="RE39" s="357"/>
      <c r="RF39" s="357"/>
      <c r="RG39" s="357"/>
      <c r="RH39" s="357"/>
      <c r="RI39" s="357"/>
      <c r="RJ39" s="357"/>
      <c r="RK39" s="357"/>
      <c r="RL39" s="357"/>
      <c r="RM39" s="357"/>
      <c r="RN39" s="357"/>
      <c r="RO39" s="357"/>
      <c r="RP39" s="357"/>
      <c r="RQ39" s="357"/>
      <c r="RR39" s="357"/>
      <c r="RS39" s="357"/>
      <c r="RT39" s="357"/>
      <c r="RU39" s="357"/>
      <c r="RV39" s="357"/>
      <c r="RW39" s="357"/>
      <c r="RX39" s="357"/>
      <c r="RY39" s="357"/>
      <c r="RZ39" s="357"/>
      <c r="SA39" s="357"/>
      <c r="SB39" s="357"/>
      <c r="SC39" s="357"/>
      <c r="SD39" s="357"/>
      <c r="SE39" s="357"/>
      <c r="SF39" s="357"/>
      <c r="SG39" s="357"/>
      <c r="SH39" s="357"/>
      <c r="SI39" s="357"/>
      <c r="SJ39" s="357"/>
      <c r="SK39" s="357"/>
      <c r="SL39" s="357"/>
      <c r="SM39" s="357"/>
      <c r="SN39" s="357"/>
      <c r="SO39" s="357"/>
      <c r="SP39" s="357"/>
      <c r="SQ39" s="357"/>
      <c r="SR39" s="357"/>
      <c r="SS39" s="357"/>
      <c r="ST39" s="357"/>
      <c r="SU39" s="357"/>
      <c r="SV39" s="357"/>
      <c r="SW39" s="357"/>
      <c r="SX39" s="357"/>
      <c r="SY39" s="357"/>
      <c r="SZ39" s="357"/>
      <c r="TA39" s="357"/>
      <c r="TB39" s="357"/>
      <c r="TC39" s="357"/>
      <c r="TD39" s="357"/>
      <c r="TE39" s="357"/>
      <c r="TF39" s="357"/>
      <c r="TG39" s="357"/>
      <c r="TH39" s="357"/>
      <c r="TI39" s="357"/>
      <c r="TJ39" s="357"/>
      <c r="TK39" s="357"/>
      <c r="TL39" s="357"/>
      <c r="TM39" s="357"/>
      <c r="TN39" s="357"/>
      <c r="TO39" s="357"/>
      <c r="TP39" s="357"/>
      <c r="TQ39" s="357"/>
      <c r="TR39" s="357"/>
      <c r="TS39" s="357"/>
      <c r="TT39" s="357"/>
      <c r="TU39" s="357"/>
      <c r="TV39" s="357"/>
      <c r="TW39" s="357"/>
      <c r="TX39" s="357"/>
      <c r="TY39" s="357"/>
      <c r="TZ39" s="357"/>
      <c r="UA39" s="357"/>
      <c r="UB39" s="357"/>
      <c r="UC39" s="357"/>
      <c r="UD39" s="357"/>
      <c r="UE39" s="357"/>
      <c r="UF39" s="357"/>
      <c r="UG39" s="357"/>
      <c r="UH39" s="357"/>
      <c r="UI39" s="357"/>
      <c r="UJ39" s="357"/>
      <c r="UK39" s="357"/>
      <c r="UL39" s="357"/>
      <c r="UM39" s="357"/>
      <c r="UN39" s="357"/>
      <c r="UO39" s="357"/>
      <c r="UP39" s="357"/>
      <c r="UQ39" s="357"/>
      <c r="UR39" s="357"/>
      <c r="US39" s="357"/>
      <c r="UT39" s="357"/>
      <c r="UU39" s="357"/>
      <c r="UV39" s="357"/>
      <c r="UW39" s="357"/>
      <c r="UX39" s="357"/>
      <c r="UY39" s="357"/>
      <c r="UZ39" s="357"/>
      <c r="VA39" s="357"/>
      <c r="VB39" s="357"/>
      <c r="VC39" s="357"/>
      <c r="VD39" s="357"/>
      <c r="VE39" s="357"/>
      <c r="VF39" s="357"/>
      <c r="VG39" s="357"/>
      <c r="VH39" s="357"/>
      <c r="VI39" s="357"/>
      <c r="VJ39" s="357"/>
      <c r="VK39" s="357"/>
      <c r="VL39" s="357"/>
      <c r="VM39" s="357"/>
      <c r="VN39" s="357"/>
    </row>
    <row r="40" spans="1:586" s="307" customFormat="1" ht="15.6" customHeight="1">
      <c r="A40" s="1216"/>
      <c r="B40" s="1217"/>
      <c r="C40" s="1217"/>
      <c r="D40" s="1217"/>
      <c r="E40" s="1218"/>
      <c r="F40" s="1129"/>
      <c r="G40" s="1130"/>
      <c r="H40" s="1130"/>
      <c r="I40" s="1130"/>
      <c r="J40" s="1130"/>
      <c r="K40" s="1130"/>
      <c r="L40" s="1130"/>
      <c r="M40" s="1130"/>
      <c r="N40" s="1131"/>
      <c r="O40" s="1219"/>
      <c r="P40" s="1220"/>
      <c r="Q40" s="1220"/>
      <c r="R40" s="1221"/>
      <c r="S40" s="1222"/>
      <c r="T40" s="1223"/>
      <c r="U40" s="1223"/>
      <c r="V40" s="1224"/>
      <c r="W40" s="1154"/>
      <c r="X40" s="1155"/>
      <c r="Y40" s="1156"/>
      <c r="Z40" s="1129" t="s">
        <v>1068</v>
      </c>
      <c r="AA40" s="1130"/>
      <c r="AB40" s="1130"/>
      <c r="AC40" s="1130"/>
      <c r="AD40" s="1130"/>
      <c r="AE40" s="1130"/>
      <c r="AF40" s="1130"/>
      <c r="AG40" s="1130"/>
      <c r="AH40" s="1131"/>
      <c r="AI40" s="1129"/>
      <c r="AJ40" s="1130"/>
      <c r="AK40" s="1130"/>
      <c r="AL40" s="1130"/>
      <c r="AM40" s="1130"/>
      <c r="AN40" s="1131"/>
      <c r="AO40" s="354"/>
      <c r="CN40" s="357"/>
      <c r="CO40" s="357"/>
      <c r="CP40" s="357"/>
      <c r="CQ40" s="357"/>
      <c r="CR40" s="357"/>
      <c r="CS40" s="357"/>
      <c r="CT40" s="357"/>
      <c r="CU40" s="357"/>
      <c r="CV40" s="357"/>
      <c r="CW40" s="357"/>
      <c r="CX40" s="357"/>
      <c r="CY40" s="357"/>
      <c r="CZ40" s="357"/>
      <c r="DA40" s="357"/>
      <c r="DB40" s="357"/>
      <c r="DC40" s="357"/>
      <c r="DD40" s="357"/>
      <c r="DE40" s="357"/>
      <c r="DF40" s="357"/>
      <c r="DG40" s="357"/>
      <c r="DH40" s="357"/>
      <c r="DI40" s="357"/>
      <c r="DJ40" s="357"/>
      <c r="DK40" s="357"/>
      <c r="DL40" s="357"/>
      <c r="DM40" s="357"/>
      <c r="DN40" s="357"/>
      <c r="DO40" s="357"/>
      <c r="DP40" s="357"/>
      <c r="DQ40" s="357"/>
      <c r="DR40" s="357"/>
      <c r="DS40" s="357"/>
      <c r="DT40" s="357"/>
      <c r="DU40" s="357"/>
      <c r="DV40" s="357"/>
      <c r="DW40" s="357"/>
      <c r="DX40" s="357"/>
      <c r="DY40" s="357"/>
      <c r="DZ40" s="357"/>
      <c r="EA40" s="357"/>
      <c r="EB40" s="357"/>
      <c r="EC40" s="357"/>
      <c r="ED40" s="357"/>
      <c r="EE40" s="357"/>
      <c r="EF40" s="357"/>
      <c r="EG40" s="357"/>
      <c r="EH40" s="357"/>
      <c r="EI40" s="357"/>
      <c r="EJ40" s="357"/>
      <c r="EK40" s="357"/>
      <c r="EL40" s="357"/>
      <c r="EM40" s="357"/>
      <c r="EN40" s="357"/>
      <c r="EO40" s="357"/>
      <c r="EP40" s="357"/>
      <c r="EQ40" s="357"/>
      <c r="ER40" s="357"/>
      <c r="ES40" s="357"/>
      <c r="ET40" s="357"/>
      <c r="EU40" s="357"/>
      <c r="EV40" s="357"/>
      <c r="EW40" s="357"/>
      <c r="EX40" s="357"/>
      <c r="EY40" s="357"/>
      <c r="EZ40" s="357"/>
      <c r="FA40" s="357"/>
      <c r="FB40" s="357"/>
      <c r="FC40" s="357"/>
      <c r="FD40" s="357"/>
      <c r="FE40" s="357"/>
      <c r="FF40" s="357"/>
      <c r="FG40" s="357"/>
      <c r="FH40" s="357"/>
      <c r="FI40" s="357"/>
      <c r="FJ40" s="357"/>
      <c r="FK40" s="357"/>
      <c r="FL40" s="357"/>
      <c r="FM40" s="357"/>
      <c r="FN40" s="357"/>
      <c r="FO40" s="357"/>
      <c r="FP40" s="357"/>
      <c r="FQ40" s="357"/>
      <c r="FR40" s="357"/>
      <c r="FS40" s="357"/>
      <c r="FT40" s="357"/>
      <c r="FU40" s="357"/>
      <c r="FV40" s="357"/>
      <c r="FW40" s="357"/>
      <c r="FX40" s="357"/>
      <c r="FY40" s="357"/>
      <c r="FZ40" s="357"/>
      <c r="GA40" s="357"/>
      <c r="GB40" s="357"/>
      <c r="GC40" s="357"/>
      <c r="GD40" s="357"/>
      <c r="GE40" s="357"/>
      <c r="GF40" s="357"/>
      <c r="GG40" s="357"/>
      <c r="GH40" s="357"/>
      <c r="GI40" s="357"/>
      <c r="GJ40" s="357"/>
      <c r="GK40" s="357"/>
      <c r="GL40" s="357"/>
      <c r="GM40" s="357"/>
      <c r="GN40" s="357"/>
      <c r="GO40" s="357"/>
      <c r="GP40" s="357"/>
      <c r="GQ40" s="357"/>
      <c r="GR40" s="357"/>
      <c r="GS40" s="357"/>
      <c r="GT40" s="357"/>
      <c r="GU40" s="357"/>
      <c r="GV40" s="357"/>
      <c r="GW40" s="357"/>
      <c r="GX40" s="357"/>
      <c r="GY40" s="357"/>
      <c r="GZ40" s="357"/>
      <c r="HA40" s="357"/>
      <c r="HB40" s="357"/>
      <c r="HC40" s="357"/>
      <c r="HD40" s="357"/>
      <c r="HE40" s="357"/>
      <c r="HF40" s="357"/>
      <c r="HG40" s="357"/>
      <c r="HH40" s="357"/>
      <c r="HI40" s="357"/>
      <c r="HJ40" s="357"/>
      <c r="HK40" s="357"/>
      <c r="HL40" s="357"/>
      <c r="HM40" s="357"/>
      <c r="HN40" s="357"/>
      <c r="HO40" s="357"/>
      <c r="HP40" s="357"/>
      <c r="HQ40" s="357"/>
      <c r="HR40" s="357"/>
      <c r="HS40" s="357"/>
      <c r="HT40" s="357"/>
      <c r="HU40" s="357"/>
      <c r="HV40" s="357"/>
      <c r="HW40" s="357"/>
      <c r="HX40" s="357"/>
      <c r="HY40" s="357"/>
      <c r="HZ40" s="357"/>
      <c r="IA40" s="357"/>
      <c r="IB40" s="357"/>
      <c r="IC40" s="357"/>
      <c r="ID40" s="357"/>
      <c r="IE40" s="357"/>
      <c r="IF40" s="357"/>
      <c r="IG40" s="357"/>
      <c r="IH40" s="357"/>
      <c r="II40" s="357"/>
      <c r="IJ40" s="357"/>
      <c r="IK40" s="357"/>
      <c r="IL40" s="357"/>
      <c r="IM40" s="357"/>
      <c r="IN40" s="357"/>
      <c r="IO40" s="357"/>
      <c r="IP40" s="357"/>
      <c r="IQ40" s="357"/>
      <c r="IR40" s="357"/>
      <c r="IS40" s="357"/>
      <c r="IT40" s="357"/>
      <c r="IU40" s="357"/>
      <c r="IV40" s="357"/>
      <c r="IW40" s="357"/>
      <c r="IX40" s="357"/>
      <c r="IY40" s="357"/>
      <c r="IZ40" s="357"/>
      <c r="JA40" s="357"/>
      <c r="JB40" s="357"/>
      <c r="JC40" s="357"/>
      <c r="JD40" s="357"/>
      <c r="JE40" s="357"/>
      <c r="JF40" s="357"/>
      <c r="JG40" s="357"/>
      <c r="JH40" s="357"/>
      <c r="JI40" s="357"/>
      <c r="JJ40" s="357"/>
      <c r="JK40" s="357"/>
      <c r="JL40" s="357"/>
      <c r="JM40" s="357"/>
      <c r="JN40" s="357"/>
      <c r="JO40" s="357"/>
      <c r="JP40" s="357"/>
      <c r="JQ40" s="357"/>
      <c r="JR40" s="357"/>
      <c r="JS40" s="357"/>
      <c r="JT40" s="357"/>
      <c r="JU40" s="357"/>
      <c r="JV40" s="357"/>
      <c r="JW40" s="357"/>
      <c r="JX40" s="357"/>
      <c r="JY40" s="357"/>
      <c r="JZ40" s="357"/>
      <c r="KA40" s="357"/>
      <c r="KB40" s="357"/>
      <c r="KC40" s="357"/>
      <c r="KD40" s="357"/>
      <c r="KE40" s="357"/>
      <c r="KF40" s="357"/>
      <c r="KG40" s="357"/>
      <c r="KH40" s="357"/>
      <c r="KI40" s="357"/>
      <c r="KJ40" s="357"/>
      <c r="KK40" s="357"/>
      <c r="KL40" s="357"/>
      <c r="KM40" s="357"/>
      <c r="KN40" s="357"/>
      <c r="KO40" s="357"/>
      <c r="KP40" s="357"/>
      <c r="KQ40" s="357"/>
      <c r="KR40" s="357"/>
      <c r="KS40" s="357"/>
      <c r="KT40" s="357"/>
      <c r="KU40" s="357"/>
      <c r="KV40" s="357"/>
      <c r="KW40" s="357"/>
      <c r="KX40" s="357"/>
      <c r="KY40" s="357"/>
      <c r="KZ40" s="357"/>
      <c r="LA40" s="357"/>
      <c r="LB40" s="357"/>
      <c r="LC40" s="357"/>
      <c r="LD40" s="357"/>
      <c r="LE40" s="357"/>
      <c r="LF40" s="357"/>
      <c r="LG40" s="357"/>
      <c r="LH40" s="357"/>
      <c r="LI40" s="357"/>
      <c r="LJ40" s="357"/>
      <c r="LK40" s="357"/>
      <c r="LL40" s="357"/>
      <c r="LM40" s="357"/>
      <c r="LN40" s="357"/>
      <c r="LO40" s="357"/>
      <c r="LP40" s="357"/>
      <c r="LQ40" s="357"/>
      <c r="LR40" s="357"/>
      <c r="LS40" s="357"/>
      <c r="LT40" s="357"/>
      <c r="LU40" s="357"/>
      <c r="LV40" s="357"/>
      <c r="LW40" s="357"/>
      <c r="LX40" s="357"/>
      <c r="LY40" s="357"/>
      <c r="LZ40" s="357"/>
      <c r="MA40" s="357"/>
      <c r="MB40" s="357"/>
      <c r="MC40" s="357"/>
      <c r="MD40" s="357"/>
      <c r="ME40" s="357"/>
      <c r="MF40" s="357"/>
      <c r="MG40" s="357"/>
      <c r="MH40" s="357"/>
      <c r="MI40" s="357"/>
      <c r="MJ40" s="357"/>
      <c r="MK40" s="357"/>
      <c r="ML40" s="357"/>
      <c r="MM40" s="357"/>
      <c r="MN40" s="357"/>
      <c r="MO40" s="357"/>
      <c r="MP40" s="357"/>
      <c r="MQ40" s="357"/>
      <c r="MR40" s="357"/>
      <c r="MS40" s="357"/>
      <c r="MT40" s="357"/>
      <c r="MU40" s="357"/>
      <c r="MV40" s="357"/>
      <c r="MW40" s="357"/>
      <c r="MX40" s="357"/>
      <c r="MY40" s="357"/>
      <c r="MZ40" s="357"/>
      <c r="NA40" s="357"/>
      <c r="NB40" s="357"/>
      <c r="NC40" s="357"/>
      <c r="ND40" s="357"/>
      <c r="NE40" s="357"/>
      <c r="NF40" s="357"/>
      <c r="NG40" s="357"/>
      <c r="NH40" s="357"/>
      <c r="NI40" s="357"/>
      <c r="NJ40" s="357"/>
      <c r="NK40" s="357"/>
      <c r="NL40" s="357"/>
      <c r="NM40" s="357"/>
      <c r="NN40" s="357"/>
      <c r="NO40" s="357"/>
      <c r="NP40" s="357"/>
      <c r="NQ40" s="357"/>
      <c r="NR40" s="357"/>
      <c r="NS40" s="357"/>
      <c r="NT40" s="357"/>
      <c r="NU40" s="357"/>
      <c r="NV40" s="357"/>
      <c r="NW40" s="357"/>
      <c r="NX40" s="357"/>
      <c r="NY40" s="357"/>
      <c r="NZ40" s="357"/>
      <c r="OA40" s="357"/>
      <c r="OB40" s="357"/>
      <c r="OC40" s="357"/>
      <c r="OD40" s="357"/>
      <c r="OE40" s="357"/>
      <c r="OF40" s="357"/>
      <c r="OG40" s="357"/>
      <c r="OH40" s="357"/>
      <c r="OI40" s="357"/>
      <c r="OJ40" s="357"/>
      <c r="OK40" s="357"/>
      <c r="OL40" s="357"/>
      <c r="OM40" s="357"/>
      <c r="ON40" s="357"/>
      <c r="OO40" s="357"/>
      <c r="OP40" s="357"/>
      <c r="OQ40" s="357"/>
      <c r="OR40" s="357"/>
      <c r="OS40" s="357"/>
      <c r="OT40" s="357"/>
      <c r="OU40" s="357"/>
      <c r="OV40" s="357"/>
      <c r="OW40" s="357"/>
      <c r="OX40" s="357"/>
      <c r="OY40" s="357"/>
      <c r="OZ40" s="357"/>
      <c r="PA40" s="357"/>
      <c r="PB40" s="357"/>
      <c r="PC40" s="357"/>
      <c r="PD40" s="357"/>
      <c r="PE40" s="357"/>
      <c r="PF40" s="357"/>
      <c r="PG40" s="357"/>
      <c r="PH40" s="357"/>
      <c r="PI40" s="357"/>
      <c r="PJ40" s="357"/>
      <c r="PK40" s="357"/>
      <c r="PL40" s="357"/>
      <c r="PM40" s="357"/>
      <c r="PN40" s="357"/>
      <c r="PO40" s="357"/>
      <c r="PP40" s="357"/>
      <c r="PQ40" s="357"/>
      <c r="PR40" s="357"/>
      <c r="PS40" s="357"/>
      <c r="PT40" s="357"/>
      <c r="PU40" s="357"/>
      <c r="PV40" s="357"/>
      <c r="PW40" s="357"/>
      <c r="PX40" s="357"/>
      <c r="PY40" s="357"/>
      <c r="PZ40" s="357"/>
      <c r="QA40" s="357"/>
      <c r="QB40" s="357"/>
      <c r="QC40" s="357"/>
      <c r="QD40" s="357"/>
      <c r="QE40" s="357"/>
      <c r="QF40" s="357"/>
      <c r="QG40" s="357"/>
      <c r="QH40" s="357"/>
      <c r="QI40" s="357"/>
      <c r="QJ40" s="357"/>
      <c r="QK40" s="357"/>
      <c r="QL40" s="357"/>
      <c r="QM40" s="357"/>
      <c r="QN40" s="357"/>
      <c r="QO40" s="357"/>
      <c r="QP40" s="357"/>
      <c r="QQ40" s="357"/>
      <c r="QR40" s="357"/>
      <c r="QS40" s="357"/>
      <c r="QT40" s="357"/>
      <c r="QU40" s="357"/>
      <c r="QV40" s="357"/>
      <c r="QW40" s="357"/>
      <c r="QX40" s="357"/>
      <c r="QY40" s="357"/>
      <c r="QZ40" s="357"/>
      <c r="RA40" s="357"/>
      <c r="RB40" s="357"/>
      <c r="RC40" s="357"/>
      <c r="RD40" s="357"/>
      <c r="RE40" s="357"/>
      <c r="RF40" s="357"/>
      <c r="RG40" s="357"/>
      <c r="RH40" s="357"/>
      <c r="RI40" s="357"/>
      <c r="RJ40" s="357"/>
      <c r="RK40" s="357"/>
      <c r="RL40" s="357"/>
      <c r="RM40" s="357"/>
      <c r="RN40" s="357"/>
      <c r="RO40" s="357"/>
      <c r="RP40" s="357"/>
      <c r="RQ40" s="357"/>
      <c r="RR40" s="357"/>
      <c r="RS40" s="357"/>
      <c r="RT40" s="357"/>
      <c r="RU40" s="357"/>
      <c r="RV40" s="357"/>
      <c r="RW40" s="357"/>
      <c r="RX40" s="357"/>
      <c r="RY40" s="357"/>
      <c r="RZ40" s="357"/>
      <c r="SA40" s="357"/>
      <c r="SB40" s="357"/>
      <c r="SC40" s="357"/>
      <c r="SD40" s="357"/>
      <c r="SE40" s="357"/>
      <c r="SF40" s="357"/>
      <c r="SG40" s="357"/>
      <c r="SH40" s="357"/>
      <c r="SI40" s="357"/>
      <c r="SJ40" s="357"/>
      <c r="SK40" s="357"/>
      <c r="SL40" s="357"/>
      <c r="SM40" s="357"/>
      <c r="SN40" s="357"/>
      <c r="SO40" s="357"/>
      <c r="SP40" s="357"/>
      <c r="SQ40" s="357"/>
      <c r="SR40" s="357"/>
      <c r="SS40" s="357"/>
      <c r="ST40" s="357"/>
      <c r="SU40" s="357"/>
      <c r="SV40" s="357"/>
      <c r="SW40" s="357"/>
      <c r="SX40" s="357"/>
      <c r="SY40" s="357"/>
      <c r="SZ40" s="357"/>
      <c r="TA40" s="357"/>
      <c r="TB40" s="357"/>
      <c r="TC40" s="357"/>
      <c r="TD40" s="357"/>
      <c r="TE40" s="357"/>
      <c r="TF40" s="357"/>
      <c r="TG40" s="357"/>
      <c r="TH40" s="357"/>
      <c r="TI40" s="357"/>
      <c r="TJ40" s="357"/>
      <c r="TK40" s="357"/>
      <c r="TL40" s="357"/>
      <c r="TM40" s="357"/>
      <c r="TN40" s="357"/>
      <c r="TO40" s="357"/>
      <c r="TP40" s="357"/>
      <c r="TQ40" s="357"/>
      <c r="TR40" s="357"/>
      <c r="TS40" s="357"/>
      <c r="TT40" s="357"/>
      <c r="TU40" s="357"/>
      <c r="TV40" s="357"/>
      <c r="TW40" s="357"/>
      <c r="TX40" s="357"/>
      <c r="TY40" s="357"/>
      <c r="TZ40" s="357"/>
      <c r="UA40" s="357"/>
      <c r="UB40" s="357"/>
      <c r="UC40" s="357"/>
      <c r="UD40" s="357"/>
      <c r="UE40" s="357"/>
      <c r="UF40" s="357"/>
      <c r="UG40" s="357"/>
      <c r="UH40" s="357"/>
      <c r="UI40" s="357"/>
      <c r="UJ40" s="357"/>
      <c r="UK40" s="357"/>
      <c r="UL40" s="357"/>
      <c r="UM40" s="357"/>
      <c r="UN40" s="357"/>
      <c r="UO40" s="357"/>
      <c r="UP40" s="357"/>
      <c r="UQ40" s="357"/>
      <c r="UR40" s="357"/>
      <c r="US40" s="357"/>
      <c r="UT40" s="357"/>
      <c r="UU40" s="357"/>
      <c r="UV40" s="357"/>
      <c r="UW40" s="357"/>
      <c r="UX40" s="357"/>
      <c r="UY40" s="357"/>
      <c r="UZ40" s="357"/>
      <c r="VA40" s="357"/>
      <c r="VB40" s="357"/>
      <c r="VC40" s="357"/>
      <c r="VD40" s="357"/>
      <c r="VE40" s="357"/>
      <c r="VF40" s="357"/>
      <c r="VG40" s="357"/>
      <c r="VH40" s="357"/>
      <c r="VI40" s="357"/>
      <c r="VJ40" s="357"/>
      <c r="VK40" s="357"/>
      <c r="VL40" s="357"/>
      <c r="VM40" s="357"/>
      <c r="VN40" s="357"/>
    </row>
    <row r="41" spans="1:586" s="307" customFormat="1" ht="15.6" customHeight="1">
      <c r="A41" s="1207" t="str">
        <f>IF(A40="","",VLOOKUP(A40,$AP$18:$AQ$33,2,FALSE))</f>
        <v/>
      </c>
      <c r="B41" s="1208"/>
      <c r="C41" s="1208"/>
      <c r="D41" s="1208"/>
      <c r="E41" s="1209"/>
      <c r="F41" s="1129"/>
      <c r="G41" s="1130"/>
      <c r="H41" s="1130"/>
      <c r="I41" s="1130"/>
      <c r="J41" s="1130"/>
      <c r="K41" s="1130"/>
      <c r="L41" s="1130"/>
      <c r="M41" s="1130"/>
      <c r="N41" s="1131"/>
      <c r="O41" s="1210" t="str">
        <f>IF(AND(A40&lt;&gt;"",O40=""),"YYYY/MM/DD","")</f>
        <v/>
      </c>
      <c r="P41" s="1211"/>
      <c r="Q41" s="1211"/>
      <c r="R41" s="1212"/>
      <c r="S41" s="1213" t="str">
        <f>IF(S40="","",VLOOKUP(S40,$BG$2:$BH$33,2,FALSE))</f>
        <v/>
      </c>
      <c r="T41" s="1214"/>
      <c r="U41" s="1214"/>
      <c r="V41" s="1215"/>
      <c r="W41" s="1154"/>
      <c r="X41" s="1155"/>
      <c r="Y41" s="1156"/>
      <c r="Z41" s="1129"/>
      <c r="AA41" s="1130"/>
      <c r="AB41" s="1130"/>
      <c r="AC41" s="1130"/>
      <c r="AD41" s="1130"/>
      <c r="AE41" s="1130"/>
      <c r="AF41" s="1130"/>
      <c r="AG41" s="1130"/>
      <c r="AH41" s="1131"/>
      <c r="AI41" s="1129"/>
      <c r="AJ41" s="1130"/>
      <c r="AK41" s="1130"/>
      <c r="AL41" s="1130"/>
      <c r="AM41" s="1130"/>
      <c r="AN41" s="1131"/>
      <c r="AO41" s="354"/>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7"/>
      <c r="DJ41" s="357"/>
      <c r="DK41" s="357"/>
      <c r="DL41" s="357"/>
      <c r="DM41" s="357"/>
      <c r="DN41" s="357"/>
      <c r="DO41" s="357"/>
      <c r="DP41" s="357"/>
      <c r="DQ41" s="357"/>
      <c r="DR41" s="357"/>
      <c r="DS41" s="357"/>
      <c r="DT41" s="357"/>
      <c r="DU41" s="357"/>
      <c r="DV41" s="357"/>
      <c r="DW41" s="357"/>
      <c r="DX41" s="357"/>
      <c r="DY41" s="357"/>
      <c r="DZ41" s="357"/>
      <c r="EA41" s="357"/>
      <c r="EB41" s="357"/>
      <c r="EC41" s="357"/>
      <c r="ED41" s="357"/>
      <c r="EE41" s="357"/>
      <c r="EF41" s="357"/>
      <c r="EG41" s="357"/>
      <c r="EH41" s="357"/>
      <c r="EI41" s="357"/>
      <c r="EJ41" s="357"/>
      <c r="EK41" s="357"/>
      <c r="EL41" s="357"/>
      <c r="EM41" s="357"/>
      <c r="EN41" s="357"/>
      <c r="EO41" s="357"/>
      <c r="EP41" s="357"/>
      <c r="EQ41" s="357"/>
      <c r="ER41" s="357"/>
      <c r="ES41" s="357"/>
      <c r="ET41" s="357"/>
      <c r="EU41" s="357"/>
      <c r="EV41" s="357"/>
      <c r="EW41" s="357"/>
      <c r="EX41" s="357"/>
      <c r="EY41" s="357"/>
      <c r="EZ41" s="357"/>
      <c r="FA41" s="357"/>
      <c r="FB41" s="357"/>
      <c r="FC41" s="357"/>
      <c r="FD41" s="357"/>
      <c r="FE41" s="357"/>
      <c r="FF41" s="357"/>
      <c r="FG41" s="357"/>
      <c r="FH41" s="357"/>
      <c r="FI41" s="357"/>
      <c r="FJ41" s="357"/>
      <c r="FK41" s="357"/>
      <c r="FL41" s="357"/>
      <c r="FM41" s="357"/>
      <c r="FN41" s="357"/>
      <c r="FO41" s="357"/>
      <c r="FP41" s="357"/>
      <c r="FQ41" s="357"/>
      <c r="FR41" s="357"/>
      <c r="FS41" s="357"/>
      <c r="FT41" s="357"/>
      <c r="FU41" s="357"/>
      <c r="FV41" s="357"/>
      <c r="FW41" s="357"/>
      <c r="FX41" s="357"/>
      <c r="FY41" s="357"/>
      <c r="FZ41" s="357"/>
      <c r="GA41" s="357"/>
      <c r="GB41" s="357"/>
      <c r="GC41" s="357"/>
      <c r="GD41" s="357"/>
      <c r="GE41" s="357"/>
      <c r="GF41" s="357"/>
      <c r="GG41" s="357"/>
      <c r="GH41" s="357"/>
      <c r="GI41" s="357"/>
      <c r="GJ41" s="357"/>
      <c r="GK41" s="357"/>
      <c r="GL41" s="357"/>
      <c r="GM41" s="357"/>
      <c r="GN41" s="357"/>
      <c r="GO41" s="357"/>
      <c r="GP41" s="357"/>
      <c r="GQ41" s="357"/>
      <c r="GR41" s="357"/>
      <c r="GS41" s="357"/>
      <c r="GT41" s="357"/>
      <c r="GU41" s="357"/>
      <c r="GV41" s="357"/>
      <c r="GW41" s="357"/>
      <c r="GX41" s="357"/>
      <c r="GY41" s="357"/>
      <c r="GZ41" s="357"/>
      <c r="HA41" s="357"/>
      <c r="HB41" s="357"/>
      <c r="HC41" s="357"/>
      <c r="HD41" s="357"/>
      <c r="HE41" s="357"/>
      <c r="HF41" s="357"/>
      <c r="HG41" s="357"/>
      <c r="HH41" s="357"/>
      <c r="HI41" s="357"/>
      <c r="HJ41" s="357"/>
      <c r="HK41" s="357"/>
      <c r="HL41" s="357"/>
      <c r="HM41" s="357"/>
      <c r="HN41" s="357"/>
      <c r="HO41" s="357"/>
      <c r="HP41" s="357"/>
      <c r="HQ41" s="357"/>
      <c r="HR41" s="357"/>
      <c r="HS41" s="357"/>
      <c r="HT41" s="357"/>
      <c r="HU41" s="357"/>
      <c r="HV41" s="357"/>
      <c r="HW41" s="357"/>
      <c r="HX41" s="357"/>
      <c r="HY41" s="357"/>
      <c r="HZ41" s="357"/>
      <c r="IA41" s="357"/>
      <c r="IB41" s="357"/>
      <c r="IC41" s="357"/>
      <c r="ID41" s="357"/>
      <c r="IE41" s="357"/>
      <c r="IF41" s="357"/>
      <c r="IG41" s="357"/>
      <c r="IH41" s="357"/>
      <c r="II41" s="357"/>
      <c r="IJ41" s="357"/>
      <c r="IK41" s="357"/>
      <c r="IL41" s="357"/>
      <c r="IM41" s="357"/>
      <c r="IN41" s="357"/>
      <c r="IO41" s="357"/>
      <c r="IP41" s="357"/>
      <c r="IQ41" s="357"/>
      <c r="IR41" s="357"/>
      <c r="IS41" s="357"/>
      <c r="IT41" s="357"/>
      <c r="IU41" s="357"/>
      <c r="IV41" s="357"/>
      <c r="IW41" s="357"/>
      <c r="IX41" s="357"/>
      <c r="IY41" s="357"/>
      <c r="IZ41" s="357"/>
      <c r="JA41" s="357"/>
      <c r="JB41" s="357"/>
      <c r="JC41" s="357"/>
      <c r="JD41" s="357"/>
      <c r="JE41" s="357"/>
      <c r="JF41" s="357"/>
      <c r="JG41" s="357"/>
      <c r="JH41" s="357"/>
      <c r="JI41" s="357"/>
      <c r="JJ41" s="357"/>
      <c r="JK41" s="357"/>
      <c r="JL41" s="357"/>
      <c r="JM41" s="357"/>
      <c r="JN41" s="357"/>
      <c r="JO41" s="357"/>
      <c r="JP41" s="357"/>
      <c r="JQ41" s="357"/>
      <c r="JR41" s="357"/>
      <c r="JS41" s="357"/>
      <c r="JT41" s="357"/>
      <c r="JU41" s="357"/>
      <c r="JV41" s="357"/>
      <c r="JW41" s="357"/>
      <c r="JX41" s="357"/>
      <c r="JY41" s="357"/>
      <c r="JZ41" s="357"/>
      <c r="KA41" s="357"/>
      <c r="KB41" s="357"/>
      <c r="KC41" s="357"/>
      <c r="KD41" s="357"/>
      <c r="KE41" s="357"/>
      <c r="KF41" s="357"/>
      <c r="KG41" s="357"/>
      <c r="KH41" s="357"/>
      <c r="KI41" s="357"/>
      <c r="KJ41" s="357"/>
      <c r="KK41" s="357"/>
      <c r="KL41" s="357"/>
      <c r="KM41" s="357"/>
      <c r="KN41" s="357"/>
      <c r="KO41" s="357"/>
      <c r="KP41" s="357"/>
      <c r="KQ41" s="357"/>
      <c r="KR41" s="357"/>
      <c r="KS41" s="357"/>
      <c r="KT41" s="357"/>
      <c r="KU41" s="357"/>
      <c r="KV41" s="357"/>
      <c r="KW41" s="357"/>
      <c r="KX41" s="357"/>
      <c r="KY41" s="357"/>
      <c r="KZ41" s="357"/>
      <c r="LA41" s="357"/>
      <c r="LB41" s="357"/>
      <c r="LC41" s="357"/>
      <c r="LD41" s="357"/>
      <c r="LE41" s="357"/>
      <c r="LF41" s="357"/>
      <c r="LG41" s="357"/>
      <c r="LH41" s="357"/>
      <c r="LI41" s="357"/>
      <c r="LJ41" s="357"/>
      <c r="LK41" s="357"/>
      <c r="LL41" s="357"/>
      <c r="LM41" s="357"/>
      <c r="LN41" s="357"/>
      <c r="LO41" s="357"/>
      <c r="LP41" s="357"/>
      <c r="LQ41" s="357"/>
      <c r="LR41" s="357"/>
      <c r="LS41" s="357"/>
      <c r="LT41" s="357"/>
      <c r="LU41" s="357"/>
      <c r="LV41" s="357"/>
      <c r="LW41" s="357"/>
      <c r="LX41" s="357"/>
      <c r="LY41" s="357"/>
      <c r="LZ41" s="357"/>
      <c r="MA41" s="357"/>
      <c r="MB41" s="357"/>
      <c r="MC41" s="357"/>
      <c r="MD41" s="357"/>
      <c r="ME41" s="357"/>
      <c r="MF41" s="357"/>
      <c r="MG41" s="357"/>
      <c r="MH41" s="357"/>
      <c r="MI41" s="357"/>
      <c r="MJ41" s="357"/>
      <c r="MK41" s="357"/>
      <c r="ML41" s="357"/>
      <c r="MM41" s="357"/>
      <c r="MN41" s="357"/>
      <c r="MO41" s="357"/>
      <c r="MP41" s="357"/>
      <c r="MQ41" s="357"/>
      <c r="MR41" s="357"/>
      <c r="MS41" s="357"/>
      <c r="MT41" s="357"/>
      <c r="MU41" s="357"/>
      <c r="MV41" s="357"/>
      <c r="MW41" s="357"/>
      <c r="MX41" s="357"/>
      <c r="MY41" s="357"/>
      <c r="MZ41" s="357"/>
      <c r="NA41" s="357"/>
      <c r="NB41" s="357"/>
      <c r="NC41" s="357"/>
      <c r="ND41" s="357"/>
      <c r="NE41" s="357"/>
      <c r="NF41" s="357"/>
      <c r="NG41" s="357"/>
      <c r="NH41" s="357"/>
      <c r="NI41" s="357"/>
      <c r="NJ41" s="357"/>
      <c r="NK41" s="357"/>
      <c r="NL41" s="357"/>
      <c r="NM41" s="357"/>
      <c r="NN41" s="357"/>
      <c r="NO41" s="357"/>
      <c r="NP41" s="357"/>
      <c r="NQ41" s="357"/>
      <c r="NR41" s="357"/>
      <c r="NS41" s="357"/>
      <c r="NT41" s="357"/>
      <c r="NU41" s="357"/>
      <c r="NV41" s="357"/>
      <c r="NW41" s="357"/>
      <c r="NX41" s="357"/>
      <c r="NY41" s="357"/>
      <c r="NZ41" s="357"/>
      <c r="OA41" s="357"/>
      <c r="OB41" s="357"/>
      <c r="OC41" s="357"/>
      <c r="OD41" s="357"/>
      <c r="OE41" s="357"/>
      <c r="OF41" s="357"/>
      <c r="OG41" s="357"/>
      <c r="OH41" s="357"/>
      <c r="OI41" s="357"/>
      <c r="OJ41" s="357"/>
      <c r="OK41" s="357"/>
      <c r="OL41" s="357"/>
      <c r="OM41" s="357"/>
      <c r="ON41" s="357"/>
      <c r="OO41" s="357"/>
      <c r="OP41" s="357"/>
      <c r="OQ41" s="357"/>
      <c r="OR41" s="357"/>
      <c r="OS41" s="357"/>
      <c r="OT41" s="357"/>
      <c r="OU41" s="357"/>
      <c r="OV41" s="357"/>
      <c r="OW41" s="357"/>
      <c r="OX41" s="357"/>
      <c r="OY41" s="357"/>
      <c r="OZ41" s="357"/>
      <c r="PA41" s="357"/>
      <c r="PB41" s="357"/>
      <c r="PC41" s="357"/>
      <c r="PD41" s="357"/>
      <c r="PE41" s="357"/>
      <c r="PF41" s="357"/>
      <c r="PG41" s="357"/>
      <c r="PH41" s="357"/>
      <c r="PI41" s="357"/>
      <c r="PJ41" s="357"/>
      <c r="PK41" s="357"/>
      <c r="PL41" s="357"/>
      <c r="PM41" s="357"/>
      <c r="PN41" s="357"/>
      <c r="PO41" s="357"/>
      <c r="PP41" s="357"/>
      <c r="PQ41" s="357"/>
      <c r="PR41" s="357"/>
      <c r="PS41" s="357"/>
      <c r="PT41" s="357"/>
      <c r="PU41" s="357"/>
      <c r="PV41" s="357"/>
      <c r="PW41" s="357"/>
      <c r="PX41" s="357"/>
      <c r="PY41" s="357"/>
      <c r="PZ41" s="357"/>
      <c r="QA41" s="357"/>
      <c r="QB41" s="357"/>
      <c r="QC41" s="357"/>
      <c r="QD41" s="357"/>
      <c r="QE41" s="357"/>
      <c r="QF41" s="357"/>
      <c r="QG41" s="357"/>
      <c r="QH41" s="357"/>
      <c r="QI41" s="357"/>
      <c r="QJ41" s="357"/>
      <c r="QK41" s="357"/>
      <c r="QL41" s="357"/>
      <c r="QM41" s="357"/>
      <c r="QN41" s="357"/>
      <c r="QO41" s="357"/>
      <c r="QP41" s="357"/>
      <c r="QQ41" s="357"/>
      <c r="QR41" s="357"/>
      <c r="QS41" s="357"/>
      <c r="QT41" s="357"/>
      <c r="QU41" s="357"/>
      <c r="QV41" s="357"/>
      <c r="QW41" s="357"/>
      <c r="QX41" s="357"/>
      <c r="QY41" s="357"/>
      <c r="QZ41" s="357"/>
      <c r="RA41" s="357"/>
      <c r="RB41" s="357"/>
      <c r="RC41" s="357"/>
      <c r="RD41" s="357"/>
      <c r="RE41" s="357"/>
      <c r="RF41" s="357"/>
      <c r="RG41" s="357"/>
      <c r="RH41" s="357"/>
      <c r="RI41" s="357"/>
      <c r="RJ41" s="357"/>
      <c r="RK41" s="357"/>
      <c r="RL41" s="357"/>
      <c r="RM41" s="357"/>
      <c r="RN41" s="357"/>
      <c r="RO41" s="357"/>
      <c r="RP41" s="357"/>
      <c r="RQ41" s="357"/>
      <c r="RR41" s="357"/>
      <c r="RS41" s="357"/>
      <c r="RT41" s="357"/>
      <c r="RU41" s="357"/>
      <c r="RV41" s="357"/>
      <c r="RW41" s="357"/>
      <c r="RX41" s="357"/>
      <c r="RY41" s="357"/>
      <c r="RZ41" s="357"/>
      <c r="SA41" s="357"/>
      <c r="SB41" s="357"/>
      <c r="SC41" s="357"/>
      <c r="SD41" s="357"/>
      <c r="SE41" s="357"/>
      <c r="SF41" s="357"/>
      <c r="SG41" s="357"/>
      <c r="SH41" s="357"/>
      <c r="SI41" s="357"/>
      <c r="SJ41" s="357"/>
      <c r="SK41" s="357"/>
      <c r="SL41" s="357"/>
      <c r="SM41" s="357"/>
      <c r="SN41" s="357"/>
      <c r="SO41" s="357"/>
      <c r="SP41" s="357"/>
      <c r="SQ41" s="357"/>
      <c r="SR41" s="357"/>
      <c r="SS41" s="357"/>
      <c r="ST41" s="357"/>
      <c r="SU41" s="357"/>
      <c r="SV41" s="357"/>
      <c r="SW41" s="357"/>
      <c r="SX41" s="357"/>
      <c r="SY41" s="357"/>
      <c r="SZ41" s="357"/>
      <c r="TA41" s="357"/>
      <c r="TB41" s="357"/>
      <c r="TC41" s="357"/>
      <c r="TD41" s="357"/>
      <c r="TE41" s="357"/>
      <c r="TF41" s="357"/>
      <c r="TG41" s="357"/>
      <c r="TH41" s="357"/>
      <c r="TI41" s="357"/>
      <c r="TJ41" s="357"/>
      <c r="TK41" s="357"/>
      <c r="TL41" s="357"/>
      <c r="TM41" s="357"/>
      <c r="TN41" s="357"/>
      <c r="TO41" s="357"/>
      <c r="TP41" s="357"/>
      <c r="TQ41" s="357"/>
      <c r="TR41" s="357"/>
      <c r="TS41" s="357"/>
      <c r="TT41" s="357"/>
      <c r="TU41" s="357"/>
      <c r="TV41" s="357"/>
      <c r="TW41" s="357"/>
      <c r="TX41" s="357"/>
      <c r="TY41" s="357"/>
      <c r="TZ41" s="357"/>
      <c r="UA41" s="357"/>
      <c r="UB41" s="357"/>
      <c r="UC41" s="357"/>
      <c r="UD41" s="357"/>
      <c r="UE41" s="357"/>
      <c r="UF41" s="357"/>
      <c r="UG41" s="357"/>
      <c r="UH41" s="357"/>
      <c r="UI41" s="357"/>
      <c r="UJ41" s="357"/>
      <c r="UK41" s="357"/>
      <c r="UL41" s="357"/>
      <c r="UM41" s="357"/>
      <c r="UN41" s="357"/>
      <c r="UO41" s="357"/>
      <c r="UP41" s="357"/>
      <c r="UQ41" s="357"/>
      <c r="UR41" s="357"/>
      <c r="US41" s="357"/>
      <c r="UT41" s="357"/>
      <c r="UU41" s="357"/>
      <c r="UV41" s="357"/>
      <c r="UW41" s="357"/>
      <c r="UX41" s="357"/>
      <c r="UY41" s="357"/>
      <c r="UZ41" s="357"/>
      <c r="VA41" s="357"/>
      <c r="VB41" s="357"/>
      <c r="VC41" s="357"/>
      <c r="VD41" s="357"/>
      <c r="VE41" s="357"/>
      <c r="VF41" s="357"/>
      <c r="VG41" s="357"/>
      <c r="VH41" s="357"/>
      <c r="VI41" s="357"/>
      <c r="VJ41" s="357"/>
      <c r="VK41" s="357"/>
      <c r="VL41" s="357"/>
      <c r="VM41" s="357"/>
      <c r="VN41" s="357"/>
    </row>
    <row r="42" spans="1:586" s="307" customFormat="1" ht="9" customHeight="1">
      <c r="A42" s="331"/>
      <c r="B42" s="331"/>
      <c r="C42" s="331"/>
      <c r="D42" s="331"/>
      <c r="E42" s="331"/>
      <c r="F42" s="332"/>
      <c r="G42" s="332"/>
      <c r="H42" s="332"/>
      <c r="I42" s="332"/>
      <c r="J42" s="332"/>
      <c r="K42" s="332"/>
      <c r="L42" s="332"/>
      <c r="M42" s="332"/>
      <c r="N42" s="332"/>
      <c r="O42" s="340"/>
      <c r="P42" s="340"/>
      <c r="Q42" s="340"/>
      <c r="R42" s="340"/>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54"/>
      <c r="CN42" s="357"/>
      <c r="CO42" s="357"/>
      <c r="CP42" s="357"/>
      <c r="CQ42" s="357"/>
      <c r="CR42" s="357"/>
      <c r="CS42" s="357"/>
      <c r="CT42" s="357"/>
      <c r="CU42" s="357"/>
      <c r="CV42" s="357"/>
      <c r="CW42" s="357"/>
      <c r="CX42" s="357"/>
      <c r="CY42" s="357"/>
      <c r="CZ42" s="357"/>
      <c r="DA42" s="357"/>
      <c r="DB42" s="357"/>
      <c r="DC42" s="357"/>
      <c r="DD42" s="357"/>
      <c r="DE42" s="357"/>
      <c r="DF42" s="357"/>
      <c r="DG42" s="357"/>
      <c r="DH42" s="357"/>
      <c r="DI42" s="357"/>
      <c r="DJ42" s="357"/>
      <c r="DK42" s="357"/>
      <c r="DL42" s="357"/>
      <c r="DM42" s="357"/>
      <c r="DN42" s="357"/>
      <c r="DO42" s="357"/>
      <c r="DP42" s="357"/>
      <c r="DQ42" s="357"/>
      <c r="DR42" s="357"/>
      <c r="DS42" s="357"/>
      <c r="DT42" s="357"/>
      <c r="DU42" s="357"/>
      <c r="DV42" s="357"/>
      <c r="DW42" s="357"/>
      <c r="DX42" s="357"/>
      <c r="DY42" s="357"/>
      <c r="DZ42" s="357"/>
      <c r="EA42" s="357"/>
      <c r="EB42" s="357"/>
      <c r="EC42" s="357"/>
      <c r="ED42" s="357"/>
      <c r="EE42" s="357"/>
      <c r="EF42" s="357"/>
      <c r="EG42" s="357"/>
      <c r="EH42" s="357"/>
      <c r="EI42" s="357"/>
      <c r="EJ42" s="357"/>
      <c r="EK42" s="357"/>
      <c r="EL42" s="357"/>
      <c r="EM42" s="357"/>
      <c r="EN42" s="357"/>
      <c r="EO42" s="357"/>
      <c r="EP42" s="357"/>
      <c r="EQ42" s="357"/>
      <c r="ER42" s="357"/>
      <c r="ES42" s="357"/>
      <c r="ET42" s="357"/>
      <c r="EU42" s="357"/>
      <c r="EV42" s="357"/>
      <c r="EW42" s="357"/>
      <c r="EX42" s="357"/>
      <c r="EY42" s="357"/>
      <c r="EZ42" s="357"/>
      <c r="FA42" s="357"/>
      <c r="FB42" s="357"/>
      <c r="FC42" s="357"/>
      <c r="FD42" s="357"/>
      <c r="FE42" s="357"/>
      <c r="FF42" s="357"/>
      <c r="FG42" s="357"/>
      <c r="FH42" s="357"/>
      <c r="FI42" s="357"/>
      <c r="FJ42" s="357"/>
      <c r="FK42" s="357"/>
      <c r="FL42" s="357"/>
      <c r="FM42" s="357"/>
      <c r="FN42" s="357"/>
      <c r="FO42" s="357"/>
      <c r="FP42" s="357"/>
      <c r="FQ42" s="357"/>
      <c r="FR42" s="357"/>
      <c r="FS42" s="357"/>
      <c r="FT42" s="357"/>
      <c r="FU42" s="357"/>
      <c r="FV42" s="357"/>
      <c r="FW42" s="357"/>
      <c r="FX42" s="357"/>
      <c r="FY42" s="357"/>
      <c r="FZ42" s="357"/>
      <c r="GA42" s="357"/>
      <c r="GB42" s="357"/>
      <c r="GC42" s="357"/>
      <c r="GD42" s="357"/>
      <c r="GE42" s="357"/>
      <c r="GF42" s="357"/>
      <c r="GG42" s="357"/>
      <c r="GH42" s="357"/>
      <c r="GI42" s="357"/>
      <c r="GJ42" s="357"/>
      <c r="GK42" s="357"/>
      <c r="GL42" s="357"/>
      <c r="GM42" s="357"/>
      <c r="GN42" s="357"/>
      <c r="GO42" s="357"/>
      <c r="GP42" s="357"/>
      <c r="GQ42" s="357"/>
      <c r="GR42" s="357"/>
      <c r="GS42" s="357"/>
      <c r="GT42" s="357"/>
      <c r="GU42" s="357"/>
      <c r="GV42" s="357"/>
      <c r="GW42" s="357"/>
      <c r="GX42" s="357"/>
      <c r="GY42" s="357"/>
      <c r="GZ42" s="357"/>
      <c r="HA42" s="357"/>
      <c r="HB42" s="357"/>
      <c r="HC42" s="357"/>
      <c r="HD42" s="357"/>
      <c r="HE42" s="357"/>
      <c r="HF42" s="357"/>
      <c r="HG42" s="357"/>
      <c r="HH42" s="357"/>
      <c r="HI42" s="357"/>
      <c r="HJ42" s="357"/>
      <c r="HK42" s="357"/>
      <c r="HL42" s="357"/>
      <c r="HM42" s="357"/>
      <c r="HN42" s="357"/>
      <c r="HO42" s="357"/>
      <c r="HP42" s="357"/>
      <c r="HQ42" s="357"/>
      <c r="HR42" s="357"/>
      <c r="HS42" s="357"/>
      <c r="HT42" s="357"/>
      <c r="HU42" s="357"/>
      <c r="HV42" s="357"/>
      <c r="HW42" s="357"/>
      <c r="HX42" s="357"/>
      <c r="HY42" s="357"/>
      <c r="HZ42" s="357"/>
      <c r="IA42" s="357"/>
      <c r="IB42" s="357"/>
      <c r="IC42" s="357"/>
      <c r="ID42" s="357"/>
      <c r="IE42" s="357"/>
      <c r="IF42" s="357"/>
      <c r="IG42" s="357"/>
      <c r="IH42" s="357"/>
      <c r="II42" s="357"/>
      <c r="IJ42" s="357"/>
      <c r="IK42" s="357"/>
      <c r="IL42" s="357"/>
      <c r="IM42" s="357"/>
      <c r="IN42" s="357"/>
      <c r="IO42" s="357"/>
      <c r="IP42" s="357"/>
      <c r="IQ42" s="357"/>
      <c r="IR42" s="357"/>
      <c r="IS42" s="357"/>
      <c r="IT42" s="357"/>
      <c r="IU42" s="357"/>
      <c r="IV42" s="357"/>
      <c r="IW42" s="357"/>
      <c r="IX42" s="357"/>
      <c r="IY42" s="357"/>
      <c r="IZ42" s="357"/>
      <c r="JA42" s="357"/>
      <c r="JB42" s="357"/>
      <c r="JC42" s="357"/>
      <c r="JD42" s="357"/>
      <c r="JE42" s="357"/>
      <c r="JF42" s="357"/>
      <c r="JG42" s="357"/>
      <c r="JH42" s="357"/>
      <c r="JI42" s="357"/>
      <c r="JJ42" s="357"/>
      <c r="JK42" s="357"/>
      <c r="JL42" s="357"/>
      <c r="JM42" s="357"/>
      <c r="JN42" s="357"/>
      <c r="JO42" s="357"/>
      <c r="JP42" s="357"/>
      <c r="JQ42" s="357"/>
      <c r="JR42" s="357"/>
      <c r="JS42" s="357"/>
      <c r="JT42" s="357"/>
      <c r="JU42" s="357"/>
      <c r="JV42" s="357"/>
      <c r="JW42" s="357"/>
      <c r="JX42" s="357"/>
      <c r="JY42" s="357"/>
      <c r="JZ42" s="357"/>
      <c r="KA42" s="357"/>
      <c r="KB42" s="357"/>
      <c r="KC42" s="357"/>
      <c r="KD42" s="357"/>
      <c r="KE42" s="357"/>
      <c r="KF42" s="357"/>
      <c r="KG42" s="357"/>
      <c r="KH42" s="357"/>
      <c r="KI42" s="357"/>
      <c r="KJ42" s="357"/>
      <c r="KK42" s="357"/>
      <c r="KL42" s="357"/>
      <c r="KM42" s="357"/>
      <c r="KN42" s="357"/>
      <c r="KO42" s="357"/>
      <c r="KP42" s="357"/>
      <c r="KQ42" s="357"/>
      <c r="KR42" s="357"/>
      <c r="KS42" s="357"/>
      <c r="KT42" s="357"/>
      <c r="KU42" s="357"/>
      <c r="KV42" s="357"/>
      <c r="KW42" s="357"/>
      <c r="KX42" s="357"/>
      <c r="KY42" s="357"/>
      <c r="KZ42" s="357"/>
      <c r="LA42" s="357"/>
      <c r="LB42" s="357"/>
      <c r="LC42" s="357"/>
      <c r="LD42" s="357"/>
      <c r="LE42" s="357"/>
      <c r="LF42" s="357"/>
      <c r="LG42" s="357"/>
      <c r="LH42" s="357"/>
      <c r="LI42" s="357"/>
      <c r="LJ42" s="357"/>
      <c r="LK42" s="357"/>
      <c r="LL42" s="357"/>
      <c r="LM42" s="357"/>
      <c r="LN42" s="357"/>
      <c r="LO42" s="357"/>
      <c r="LP42" s="357"/>
      <c r="LQ42" s="357"/>
      <c r="LR42" s="357"/>
      <c r="LS42" s="357"/>
      <c r="LT42" s="357"/>
      <c r="LU42" s="357"/>
      <c r="LV42" s="357"/>
      <c r="LW42" s="357"/>
      <c r="LX42" s="357"/>
      <c r="LY42" s="357"/>
      <c r="LZ42" s="357"/>
      <c r="MA42" s="357"/>
      <c r="MB42" s="357"/>
      <c r="MC42" s="357"/>
      <c r="MD42" s="357"/>
      <c r="ME42" s="357"/>
      <c r="MF42" s="357"/>
      <c r="MG42" s="357"/>
      <c r="MH42" s="357"/>
      <c r="MI42" s="357"/>
      <c r="MJ42" s="357"/>
      <c r="MK42" s="357"/>
      <c r="ML42" s="357"/>
      <c r="MM42" s="357"/>
      <c r="MN42" s="357"/>
      <c r="MO42" s="357"/>
      <c r="MP42" s="357"/>
      <c r="MQ42" s="357"/>
      <c r="MR42" s="357"/>
      <c r="MS42" s="357"/>
      <c r="MT42" s="357"/>
      <c r="MU42" s="357"/>
      <c r="MV42" s="357"/>
      <c r="MW42" s="357"/>
      <c r="MX42" s="357"/>
      <c r="MY42" s="357"/>
      <c r="MZ42" s="357"/>
      <c r="NA42" s="357"/>
      <c r="NB42" s="357"/>
      <c r="NC42" s="357"/>
      <c r="ND42" s="357"/>
      <c r="NE42" s="357"/>
      <c r="NF42" s="357"/>
      <c r="NG42" s="357"/>
      <c r="NH42" s="357"/>
      <c r="NI42" s="357"/>
      <c r="NJ42" s="357"/>
      <c r="NK42" s="357"/>
      <c r="NL42" s="357"/>
      <c r="NM42" s="357"/>
      <c r="NN42" s="357"/>
      <c r="NO42" s="357"/>
      <c r="NP42" s="357"/>
      <c r="NQ42" s="357"/>
      <c r="NR42" s="357"/>
      <c r="NS42" s="357"/>
      <c r="NT42" s="357"/>
      <c r="NU42" s="357"/>
      <c r="NV42" s="357"/>
      <c r="NW42" s="357"/>
      <c r="NX42" s="357"/>
      <c r="NY42" s="357"/>
      <c r="NZ42" s="357"/>
      <c r="OA42" s="357"/>
      <c r="OB42" s="357"/>
      <c r="OC42" s="357"/>
      <c r="OD42" s="357"/>
      <c r="OE42" s="357"/>
      <c r="OF42" s="357"/>
      <c r="OG42" s="357"/>
      <c r="OH42" s="357"/>
      <c r="OI42" s="357"/>
      <c r="OJ42" s="357"/>
      <c r="OK42" s="357"/>
      <c r="OL42" s="357"/>
      <c r="OM42" s="357"/>
      <c r="ON42" s="357"/>
      <c r="OO42" s="357"/>
      <c r="OP42" s="357"/>
      <c r="OQ42" s="357"/>
      <c r="OR42" s="357"/>
      <c r="OS42" s="357"/>
      <c r="OT42" s="357"/>
      <c r="OU42" s="357"/>
      <c r="OV42" s="357"/>
      <c r="OW42" s="357"/>
      <c r="OX42" s="357"/>
      <c r="OY42" s="357"/>
      <c r="OZ42" s="357"/>
      <c r="PA42" s="357"/>
      <c r="PB42" s="357"/>
      <c r="PC42" s="357"/>
      <c r="PD42" s="357"/>
      <c r="PE42" s="357"/>
      <c r="PF42" s="357"/>
      <c r="PG42" s="357"/>
      <c r="PH42" s="357"/>
      <c r="PI42" s="357"/>
      <c r="PJ42" s="357"/>
      <c r="PK42" s="357"/>
      <c r="PL42" s="357"/>
      <c r="PM42" s="357"/>
      <c r="PN42" s="357"/>
      <c r="PO42" s="357"/>
      <c r="PP42" s="357"/>
      <c r="PQ42" s="357"/>
      <c r="PR42" s="357"/>
      <c r="PS42" s="357"/>
      <c r="PT42" s="357"/>
      <c r="PU42" s="357"/>
      <c r="PV42" s="357"/>
      <c r="PW42" s="357"/>
      <c r="PX42" s="357"/>
      <c r="PY42" s="357"/>
      <c r="PZ42" s="357"/>
      <c r="QA42" s="357"/>
      <c r="QB42" s="357"/>
      <c r="QC42" s="357"/>
      <c r="QD42" s="357"/>
      <c r="QE42" s="357"/>
      <c r="QF42" s="357"/>
      <c r="QG42" s="357"/>
      <c r="QH42" s="357"/>
      <c r="QI42" s="357"/>
      <c r="QJ42" s="357"/>
      <c r="QK42" s="357"/>
      <c r="QL42" s="357"/>
      <c r="QM42" s="357"/>
      <c r="QN42" s="357"/>
      <c r="QO42" s="357"/>
      <c r="QP42" s="357"/>
      <c r="QQ42" s="357"/>
      <c r="QR42" s="357"/>
      <c r="QS42" s="357"/>
      <c r="QT42" s="357"/>
      <c r="QU42" s="357"/>
      <c r="QV42" s="357"/>
      <c r="QW42" s="357"/>
      <c r="QX42" s="357"/>
      <c r="QY42" s="357"/>
      <c r="QZ42" s="357"/>
      <c r="RA42" s="357"/>
      <c r="RB42" s="357"/>
      <c r="RC42" s="357"/>
      <c r="RD42" s="357"/>
      <c r="RE42" s="357"/>
      <c r="RF42" s="357"/>
      <c r="RG42" s="357"/>
      <c r="RH42" s="357"/>
      <c r="RI42" s="357"/>
      <c r="RJ42" s="357"/>
      <c r="RK42" s="357"/>
      <c r="RL42" s="357"/>
      <c r="RM42" s="357"/>
      <c r="RN42" s="357"/>
      <c r="RO42" s="357"/>
      <c r="RP42" s="357"/>
      <c r="RQ42" s="357"/>
      <c r="RR42" s="357"/>
      <c r="RS42" s="357"/>
      <c r="RT42" s="357"/>
      <c r="RU42" s="357"/>
      <c r="RV42" s="357"/>
      <c r="RW42" s="357"/>
      <c r="RX42" s="357"/>
      <c r="RY42" s="357"/>
      <c r="RZ42" s="357"/>
      <c r="SA42" s="357"/>
      <c r="SB42" s="357"/>
      <c r="SC42" s="357"/>
      <c r="SD42" s="357"/>
      <c r="SE42" s="357"/>
      <c r="SF42" s="357"/>
      <c r="SG42" s="357"/>
      <c r="SH42" s="357"/>
      <c r="SI42" s="357"/>
      <c r="SJ42" s="357"/>
      <c r="SK42" s="357"/>
      <c r="SL42" s="357"/>
      <c r="SM42" s="357"/>
      <c r="SN42" s="357"/>
      <c r="SO42" s="357"/>
      <c r="SP42" s="357"/>
      <c r="SQ42" s="357"/>
      <c r="SR42" s="357"/>
      <c r="SS42" s="357"/>
      <c r="ST42" s="357"/>
      <c r="SU42" s="357"/>
      <c r="SV42" s="357"/>
      <c r="SW42" s="357"/>
      <c r="SX42" s="357"/>
      <c r="SY42" s="357"/>
      <c r="SZ42" s="357"/>
      <c r="TA42" s="357"/>
      <c r="TB42" s="357"/>
      <c r="TC42" s="357"/>
      <c r="TD42" s="357"/>
      <c r="TE42" s="357"/>
      <c r="TF42" s="357"/>
      <c r="TG42" s="357"/>
      <c r="TH42" s="357"/>
      <c r="TI42" s="357"/>
      <c r="TJ42" s="357"/>
      <c r="TK42" s="357"/>
      <c r="TL42" s="357"/>
      <c r="TM42" s="357"/>
      <c r="TN42" s="357"/>
      <c r="TO42" s="357"/>
      <c r="TP42" s="357"/>
      <c r="TQ42" s="357"/>
      <c r="TR42" s="357"/>
      <c r="TS42" s="357"/>
      <c r="TT42" s="357"/>
      <c r="TU42" s="357"/>
      <c r="TV42" s="357"/>
      <c r="TW42" s="357"/>
      <c r="TX42" s="357"/>
      <c r="TY42" s="357"/>
      <c r="TZ42" s="357"/>
      <c r="UA42" s="357"/>
      <c r="UB42" s="357"/>
      <c r="UC42" s="357"/>
      <c r="UD42" s="357"/>
      <c r="UE42" s="357"/>
      <c r="UF42" s="357"/>
      <c r="UG42" s="357"/>
      <c r="UH42" s="357"/>
      <c r="UI42" s="357"/>
      <c r="UJ42" s="357"/>
      <c r="UK42" s="357"/>
      <c r="UL42" s="357"/>
      <c r="UM42" s="357"/>
      <c r="UN42" s="357"/>
      <c r="UO42" s="357"/>
      <c r="UP42" s="357"/>
      <c r="UQ42" s="357"/>
      <c r="UR42" s="357"/>
      <c r="US42" s="357"/>
      <c r="UT42" s="357"/>
      <c r="UU42" s="357"/>
      <c r="UV42" s="357"/>
      <c r="UW42" s="357"/>
      <c r="UX42" s="357"/>
      <c r="UY42" s="357"/>
      <c r="UZ42" s="357"/>
      <c r="VA42" s="357"/>
      <c r="VB42" s="357"/>
      <c r="VC42" s="357"/>
      <c r="VD42" s="357"/>
      <c r="VE42" s="357"/>
      <c r="VF42" s="357"/>
      <c r="VG42" s="357"/>
      <c r="VH42" s="357"/>
      <c r="VI42" s="357"/>
      <c r="VJ42" s="357"/>
      <c r="VK42" s="357"/>
      <c r="VL42" s="357"/>
      <c r="VM42" s="357"/>
      <c r="VN42" s="357"/>
    </row>
    <row r="43" spans="1:586" s="307" customFormat="1" ht="20.25" customHeight="1">
      <c r="A43" s="333"/>
      <c r="B43" s="1206" t="s">
        <v>421</v>
      </c>
      <c r="C43" s="1206"/>
      <c r="D43" s="1206"/>
      <c r="E43" s="1206"/>
      <c r="F43" s="1206"/>
      <c r="G43" s="1206"/>
      <c r="H43" s="334" t="s">
        <v>422</v>
      </c>
      <c r="I43" s="341"/>
      <c r="J43" s="341"/>
      <c r="K43" s="341"/>
      <c r="L43" s="341"/>
      <c r="M43" s="342"/>
      <c r="N43" s="342"/>
      <c r="O43" s="342"/>
      <c r="P43" s="342"/>
      <c r="Q43" s="342"/>
      <c r="R43" s="342"/>
      <c r="S43" s="346"/>
      <c r="T43" s="346"/>
      <c r="U43" s="346"/>
      <c r="V43" s="346"/>
      <c r="W43" s="346"/>
      <c r="X43" s="346"/>
      <c r="Y43" s="346"/>
      <c r="Z43" s="346"/>
      <c r="AA43" s="346"/>
      <c r="AB43" s="346"/>
      <c r="AC43" s="346"/>
      <c r="AD43" s="346"/>
      <c r="AE43" s="346"/>
      <c r="AF43" s="346"/>
      <c r="AG43" s="346"/>
      <c r="AH43" s="350"/>
      <c r="AI43" s="346"/>
      <c r="AJ43" s="346"/>
      <c r="AK43" s="346"/>
      <c r="AL43" s="346"/>
      <c r="AM43" s="346"/>
      <c r="AN43" s="346"/>
      <c r="AO43" s="354"/>
      <c r="CN43" s="357"/>
      <c r="CO43" s="357"/>
      <c r="CP43" s="357"/>
      <c r="CQ43" s="357"/>
      <c r="CR43" s="357"/>
      <c r="CS43" s="357"/>
      <c r="CT43" s="357"/>
      <c r="CU43" s="357"/>
      <c r="CV43" s="357"/>
      <c r="CW43" s="357"/>
      <c r="CX43" s="357"/>
      <c r="CY43" s="357"/>
      <c r="CZ43" s="357"/>
      <c r="DA43" s="357"/>
      <c r="DB43" s="357"/>
      <c r="DC43" s="357"/>
      <c r="DD43" s="357"/>
      <c r="DE43" s="357"/>
      <c r="DF43" s="357"/>
      <c r="DG43" s="357"/>
      <c r="DH43" s="357"/>
      <c r="DI43" s="357"/>
      <c r="DJ43" s="357"/>
      <c r="DK43" s="357"/>
      <c r="DL43" s="357"/>
      <c r="DM43" s="357"/>
      <c r="DN43" s="357"/>
      <c r="DO43" s="357"/>
      <c r="DP43" s="357"/>
      <c r="DQ43" s="357"/>
      <c r="DR43" s="357"/>
      <c r="DS43" s="357"/>
      <c r="DT43" s="357"/>
      <c r="DU43" s="357"/>
      <c r="DV43" s="357"/>
      <c r="DW43" s="357"/>
      <c r="DX43" s="357"/>
      <c r="DY43" s="357"/>
      <c r="DZ43" s="357"/>
      <c r="EA43" s="357"/>
      <c r="EB43" s="357"/>
      <c r="EC43" s="357"/>
      <c r="ED43" s="357"/>
      <c r="EE43" s="357"/>
      <c r="EF43" s="357"/>
      <c r="EG43" s="357"/>
      <c r="EH43" s="357"/>
      <c r="EI43" s="357"/>
      <c r="EJ43" s="357"/>
      <c r="EK43" s="357"/>
      <c r="EL43" s="357"/>
      <c r="EM43" s="357"/>
      <c r="EN43" s="357"/>
      <c r="EO43" s="357"/>
      <c r="EP43" s="357"/>
      <c r="EQ43" s="357"/>
      <c r="ER43" s="357"/>
      <c r="ES43" s="357"/>
      <c r="ET43" s="357"/>
      <c r="EU43" s="357"/>
      <c r="EV43" s="357"/>
      <c r="EW43" s="357"/>
      <c r="EX43" s="357"/>
      <c r="EY43" s="357"/>
      <c r="EZ43" s="357"/>
      <c r="FA43" s="357"/>
      <c r="FB43" s="357"/>
      <c r="FC43" s="357"/>
      <c r="FD43" s="357"/>
      <c r="FE43" s="357"/>
      <c r="FF43" s="357"/>
      <c r="FG43" s="357"/>
      <c r="FH43" s="357"/>
      <c r="FI43" s="357"/>
      <c r="FJ43" s="357"/>
      <c r="FK43" s="357"/>
      <c r="FL43" s="357"/>
      <c r="FM43" s="357"/>
      <c r="FN43" s="357"/>
      <c r="FO43" s="357"/>
      <c r="FP43" s="357"/>
      <c r="FQ43" s="357"/>
      <c r="FR43" s="357"/>
      <c r="FS43" s="357"/>
      <c r="FT43" s="357"/>
      <c r="FU43" s="357"/>
      <c r="FV43" s="357"/>
      <c r="FW43" s="357"/>
      <c r="FX43" s="357"/>
      <c r="FY43" s="357"/>
      <c r="FZ43" s="357"/>
      <c r="GA43" s="357"/>
      <c r="GB43" s="357"/>
      <c r="GC43" s="357"/>
      <c r="GD43" s="357"/>
      <c r="GE43" s="357"/>
      <c r="GF43" s="357"/>
      <c r="GG43" s="357"/>
      <c r="GH43" s="357"/>
      <c r="GI43" s="357"/>
      <c r="GJ43" s="357"/>
      <c r="GK43" s="357"/>
      <c r="GL43" s="357"/>
      <c r="GM43" s="357"/>
      <c r="GN43" s="357"/>
      <c r="GO43" s="357"/>
      <c r="GP43" s="357"/>
      <c r="GQ43" s="357"/>
      <c r="GR43" s="357"/>
      <c r="GS43" s="357"/>
      <c r="GT43" s="357"/>
      <c r="GU43" s="357"/>
      <c r="GV43" s="357"/>
      <c r="GW43" s="357"/>
      <c r="GX43" s="357"/>
      <c r="GY43" s="357"/>
      <c r="GZ43" s="357"/>
      <c r="HA43" s="357"/>
      <c r="HB43" s="357"/>
      <c r="HC43" s="357"/>
      <c r="HD43" s="357"/>
      <c r="HE43" s="357"/>
      <c r="HF43" s="357"/>
      <c r="HG43" s="357"/>
      <c r="HH43" s="357"/>
      <c r="HI43" s="357"/>
      <c r="HJ43" s="357"/>
      <c r="HK43" s="357"/>
      <c r="HL43" s="357"/>
      <c r="HM43" s="357"/>
      <c r="HN43" s="357"/>
      <c r="HO43" s="357"/>
      <c r="HP43" s="357"/>
      <c r="HQ43" s="357"/>
      <c r="HR43" s="357"/>
      <c r="HS43" s="357"/>
      <c r="HT43" s="357"/>
      <c r="HU43" s="357"/>
      <c r="HV43" s="357"/>
      <c r="HW43" s="357"/>
      <c r="HX43" s="357"/>
      <c r="HY43" s="357"/>
      <c r="HZ43" s="357"/>
      <c r="IA43" s="357"/>
      <c r="IB43" s="357"/>
      <c r="IC43" s="357"/>
      <c r="ID43" s="357"/>
      <c r="IE43" s="357"/>
      <c r="IF43" s="357"/>
      <c r="IG43" s="357"/>
      <c r="IH43" s="357"/>
      <c r="II43" s="357"/>
      <c r="IJ43" s="357"/>
      <c r="IK43" s="357"/>
      <c r="IL43" s="357"/>
      <c r="IM43" s="357"/>
      <c r="IN43" s="357"/>
      <c r="IO43" s="357"/>
      <c r="IP43" s="357"/>
      <c r="IQ43" s="357"/>
      <c r="IR43" s="357"/>
      <c r="IS43" s="357"/>
      <c r="IT43" s="357"/>
      <c r="IU43" s="357"/>
      <c r="IV43" s="357"/>
      <c r="IW43" s="357"/>
      <c r="IX43" s="357"/>
      <c r="IY43" s="357"/>
      <c r="IZ43" s="357"/>
      <c r="JA43" s="357"/>
      <c r="JB43" s="357"/>
      <c r="JC43" s="357"/>
      <c r="JD43" s="357"/>
      <c r="JE43" s="357"/>
      <c r="JF43" s="357"/>
      <c r="JG43" s="357"/>
      <c r="JH43" s="357"/>
      <c r="JI43" s="357"/>
      <c r="JJ43" s="357"/>
      <c r="JK43" s="357"/>
      <c r="JL43" s="357"/>
      <c r="JM43" s="357"/>
      <c r="JN43" s="357"/>
      <c r="JO43" s="357"/>
      <c r="JP43" s="357"/>
      <c r="JQ43" s="357"/>
      <c r="JR43" s="357"/>
      <c r="JS43" s="357"/>
      <c r="JT43" s="357"/>
      <c r="JU43" s="357"/>
      <c r="JV43" s="357"/>
      <c r="JW43" s="357"/>
      <c r="JX43" s="357"/>
      <c r="JY43" s="357"/>
      <c r="JZ43" s="357"/>
      <c r="KA43" s="357"/>
      <c r="KB43" s="357"/>
      <c r="KC43" s="357"/>
      <c r="KD43" s="357"/>
      <c r="KE43" s="357"/>
      <c r="KF43" s="357"/>
      <c r="KG43" s="357"/>
      <c r="KH43" s="357"/>
      <c r="KI43" s="357"/>
      <c r="KJ43" s="357"/>
      <c r="KK43" s="357"/>
      <c r="KL43" s="357"/>
      <c r="KM43" s="357"/>
      <c r="KN43" s="357"/>
      <c r="KO43" s="357"/>
      <c r="KP43" s="357"/>
      <c r="KQ43" s="357"/>
      <c r="KR43" s="357"/>
      <c r="KS43" s="357"/>
      <c r="KT43" s="357"/>
      <c r="KU43" s="357"/>
      <c r="KV43" s="357"/>
      <c r="KW43" s="357"/>
      <c r="KX43" s="357"/>
      <c r="KY43" s="357"/>
      <c r="KZ43" s="357"/>
      <c r="LA43" s="357"/>
      <c r="LB43" s="357"/>
      <c r="LC43" s="357"/>
      <c r="LD43" s="357"/>
      <c r="LE43" s="357"/>
      <c r="LF43" s="357"/>
      <c r="LG43" s="357"/>
      <c r="LH43" s="357"/>
      <c r="LI43" s="357"/>
      <c r="LJ43" s="357"/>
      <c r="LK43" s="357"/>
      <c r="LL43" s="357"/>
      <c r="LM43" s="357"/>
      <c r="LN43" s="357"/>
      <c r="LO43" s="357"/>
      <c r="LP43" s="357"/>
      <c r="LQ43" s="357"/>
      <c r="LR43" s="357"/>
      <c r="LS43" s="357"/>
      <c r="LT43" s="357"/>
      <c r="LU43" s="357"/>
      <c r="LV43" s="357"/>
      <c r="LW43" s="357"/>
      <c r="LX43" s="357"/>
      <c r="LY43" s="357"/>
      <c r="LZ43" s="357"/>
      <c r="MA43" s="357"/>
      <c r="MB43" s="357"/>
      <c r="MC43" s="357"/>
      <c r="MD43" s="357"/>
      <c r="ME43" s="357"/>
      <c r="MF43" s="357"/>
      <c r="MG43" s="357"/>
      <c r="MH43" s="357"/>
      <c r="MI43" s="357"/>
      <c r="MJ43" s="357"/>
      <c r="MK43" s="357"/>
      <c r="ML43" s="357"/>
      <c r="MM43" s="357"/>
      <c r="MN43" s="357"/>
      <c r="MO43" s="357"/>
      <c r="MP43" s="357"/>
      <c r="MQ43" s="357"/>
      <c r="MR43" s="357"/>
      <c r="MS43" s="357"/>
      <c r="MT43" s="357"/>
      <c r="MU43" s="357"/>
      <c r="MV43" s="357"/>
      <c r="MW43" s="357"/>
      <c r="MX43" s="357"/>
      <c r="MY43" s="357"/>
      <c r="MZ43" s="357"/>
      <c r="NA43" s="357"/>
      <c r="NB43" s="357"/>
      <c r="NC43" s="357"/>
      <c r="ND43" s="357"/>
      <c r="NE43" s="357"/>
      <c r="NF43" s="357"/>
      <c r="NG43" s="357"/>
      <c r="NH43" s="357"/>
      <c r="NI43" s="357"/>
      <c r="NJ43" s="357"/>
      <c r="NK43" s="357"/>
      <c r="NL43" s="357"/>
      <c r="NM43" s="357"/>
      <c r="NN43" s="357"/>
      <c r="NO43" s="357"/>
      <c r="NP43" s="357"/>
      <c r="NQ43" s="357"/>
      <c r="NR43" s="357"/>
      <c r="NS43" s="357"/>
      <c r="NT43" s="357"/>
      <c r="NU43" s="357"/>
      <c r="NV43" s="357"/>
      <c r="NW43" s="357"/>
      <c r="NX43" s="357"/>
      <c r="NY43" s="357"/>
      <c r="NZ43" s="357"/>
      <c r="OA43" s="357"/>
      <c r="OB43" s="357"/>
      <c r="OC43" s="357"/>
      <c r="OD43" s="357"/>
      <c r="OE43" s="357"/>
      <c r="OF43" s="357"/>
      <c r="OG43" s="357"/>
      <c r="OH43" s="357"/>
      <c r="OI43" s="357"/>
      <c r="OJ43" s="357"/>
      <c r="OK43" s="357"/>
      <c r="OL43" s="357"/>
      <c r="OM43" s="357"/>
      <c r="ON43" s="357"/>
      <c r="OO43" s="357"/>
      <c r="OP43" s="357"/>
      <c r="OQ43" s="357"/>
      <c r="OR43" s="357"/>
      <c r="OS43" s="357"/>
      <c r="OT43" s="357"/>
      <c r="OU43" s="357"/>
      <c r="OV43" s="357"/>
      <c r="OW43" s="357"/>
      <c r="OX43" s="357"/>
      <c r="OY43" s="357"/>
      <c r="OZ43" s="357"/>
      <c r="PA43" s="357"/>
      <c r="PB43" s="357"/>
      <c r="PC43" s="357"/>
      <c r="PD43" s="357"/>
      <c r="PE43" s="357"/>
      <c r="PF43" s="357"/>
      <c r="PG43" s="357"/>
      <c r="PH43" s="357"/>
      <c r="PI43" s="357"/>
      <c r="PJ43" s="357"/>
      <c r="PK43" s="357"/>
      <c r="PL43" s="357"/>
      <c r="PM43" s="357"/>
      <c r="PN43" s="357"/>
      <c r="PO43" s="357"/>
      <c r="PP43" s="357"/>
      <c r="PQ43" s="357"/>
      <c r="PR43" s="357"/>
      <c r="PS43" s="357"/>
      <c r="PT43" s="357"/>
      <c r="PU43" s="357"/>
      <c r="PV43" s="357"/>
      <c r="PW43" s="357"/>
      <c r="PX43" s="357"/>
      <c r="PY43" s="357"/>
      <c r="PZ43" s="357"/>
      <c r="QA43" s="357"/>
      <c r="QB43" s="357"/>
      <c r="QC43" s="357"/>
      <c r="QD43" s="357"/>
      <c r="QE43" s="357"/>
      <c r="QF43" s="357"/>
      <c r="QG43" s="357"/>
      <c r="QH43" s="357"/>
      <c r="QI43" s="357"/>
      <c r="QJ43" s="357"/>
      <c r="QK43" s="357"/>
      <c r="QL43" s="357"/>
      <c r="QM43" s="357"/>
      <c r="QN43" s="357"/>
      <c r="QO43" s="357"/>
      <c r="QP43" s="357"/>
      <c r="QQ43" s="357"/>
      <c r="QR43" s="357"/>
      <c r="QS43" s="357"/>
      <c r="QT43" s="357"/>
      <c r="QU43" s="357"/>
      <c r="QV43" s="357"/>
      <c r="QW43" s="357"/>
      <c r="QX43" s="357"/>
      <c r="QY43" s="357"/>
      <c r="QZ43" s="357"/>
      <c r="RA43" s="357"/>
      <c r="RB43" s="357"/>
      <c r="RC43" s="357"/>
      <c r="RD43" s="357"/>
      <c r="RE43" s="357"/>
      <c r="RF43" s="357"/>
      <c r="RG43" s="357"/>
      <c r="RH43" s="357"/>
      <c r="RI43" s="357"/>
      <c r="RJ43" s="357"/>
      <c r="RK43" s="357"/>
      <c r="RL43" s="357"/>
      <c r="RM43" s="357"/>
      <c r="RN43" s="357"/>
      <c r="RO43" s="357"/>
      <c r="RP43" s="357"/>
      <c r="RQ43" s="357"/>
      <c r="RR43" s="357"/>
      <c r="RS43" s="357"/>
      <c r="RT43" s="357"/>
      <c r="RU43" s="357"/>
      <c r="RV43" s="357"/>
      <c r="RW43" s="357"/>
      <c r="RX43" s="357"/>
      <c r="RY43" s="357"/>
      <c r="RZ43" s="357"/>
      <c r="SA43" s="357"/>
      <c r="SB43" s="357"/>
      <c r="SC43" s="357"/>
      <c r="SD43" s="357"/>
      <c r="SE43" s="357"/>
      <c r="SF43" s="357"/>
      <c r="SG43" s="357"/>
      <c r="SH43" s="357"/>
      <c r="SI43" s="357"/>
      <c r="SJ43" s="357"/>
      <c r="SK43" s="357"/>
      <c r="SL43" s="357"/>
      <c r="SM43" s="357"/>
      <c r="SN43" s="357"/>
      <c r="SO43" s="357"/>
      <c r="SP43" s="357"/>
      <c r="SQ43" s="357"/>
      <c r="SR43" s="357"/>
      <c r="SS43" s="357"/>
      <c r="ST43" s="357"/>
      <c r="SU43" s="357"/>
      <c r="SV43" s="357"/>
      <c r="SW43" s="357"/>
      <c r="SX43" s="357"/>
      <c r="SY43" s="357"/>
      <c r="SZ43" s="357"/>
      <c r="TA43" s="357"/>
      <c r="TB43" s="357"/>
      <c r="TC43" s="357"/>
      <c r="TD43" s="357"/>
      <c r="TE43" s="357"/>
      <c r="TF43" s="357"/>
      <c r="TG43" s="357"/>
      <c r="TH43" s="357"/>
      <c r="TI43" s="357"/>
      <c r="TJ43" s="357"/>
      <c r="TK43" s="357"/>
      <c r="TL43" s="357"/>
      <c r="TM43" s="357"/>
      <c r="TN43" s="357"/>
      <c r="TO43" s="357"/>
      <c r="TP43" s="357"/>
      <c r="TQ43" s="357"/>
      <c r="TR43" s="357"/>
      <c r="TS43" s="357"/>
      <c r="TT43" s="357"/>
      <c r="TU43" s="357"/>
      <c r="TV43" s="357"/>
      <c r="TW43" s="357"/>
      <c r="TX43" s="357"/>
      <c r="TY43" s="357"/>
      <c r="TZ43" s="357"/>
      <c r="UA43" s="357"/>
      <c r="UB43" s="357"/>
      <c r="UC43" s="357"/>
      <c r="UD43" s="357"/>
      <c r="UE43" s="357"/>
      <c r="UF43" s="357"/>
      <c r="UG43" s="357"/>
      <c r="UH43" s="357"/>
      <c r="UI43" s="357"/>
      <c r="UJ43" s="357"/>
      <c r="UK43" s="357"/>
      <c r="UL43" s="357"/>
      <c r="UM43" s="357"/>
      <c r="UN43" s="357"/>
      <c r="UO43" s="357"/>
      <c r="UP43" s="357"/>
      <c r="UQ43" s="357"/>
      <c r="UR43" s="357"/>
      <c r="US43" s="357"/>
      <c r="UT43" s="357"/>
      <c r="UU43" s="357"/>
      <c r="UV43" s="357"/>
      <c r="UW43" s="357"/>
      <c r="UX43" s="357"/>
      <c r="UY43" s="357"/>
      <c r="UZ43" s="357"/>
      <c r="VA43" s="357"/>
      <c r="VB43" s="357"/>
      <c r="VC43" s="357"/>
      <c r="VD43" s="357"/>
      <c r="VE43" s="357"/>
      <c r="VF43" s="357"/>
      <c r="VG43" s="357"/>
      <c r="VH43" s="357"/>
      <c r="VI43" s="357"/>
      <c r="VJ43" s="357"/>
      <c r="VK43" s="357"/>
      <c r="VL43" s="357"/>
      <c r="VM43" s="357"/>
      <c r="VN43" s="357"/>
    </row>
    <row r="44" spans="1:586" s="307" customFormat="1" ht="14.25" customHeight="1">
      <c r="A44" s="1141" t="s">
        <v>235</v>
      </c>
      <c r="B44" s="1142"/>
      <c r="C44" s="1142"/>
      <c r="D44" s="1142"/>
      <c r="E44" s="1142"/>
      <c r="F44" s="1143"/>
      <c r="G44" s="1132"/>
      <c r="H44" s="1133"/>
      <c r="I44" s="1133"/>
      <c r="J44" s="1133"/>
      <c r="K44" s="1133"/>
      <c r="L44" s="1133"/>
      <c r="M44" s="1133"/>
      <c r="N44" s="1133"/>
      <c r="O44" s="1133"/>
      <c r="P44" s="1133"/>
      <c r="Q44" s="1133"/>
      <c r="R44" s="1133"/>
      <c r="S44" s="1133"/>
      <c r="T44" s="1133"/>
      <c r="U44" s="1133"/>
      <c r="V44" s="1133"/>
      <c r="W44" s="1133"/>
      <c r="X44" s="1133"/>
      <c r="Y44" s="1133"/>
      <c r="Z44" s="1133"/>
      <c r="AA44" s="1134"/>
      <c r="AB44" s="1169" t="s">
        <v>423</v>
      </c>
      <c r="AC44" s="1170"/>
      <c r="AD44" s="1170"/>
      <c r="AE44" s="1170"/>
      <c r="AF44" s="1170"/>
      <c r="AG44" s="1170"/>
      <c r="AH44" s="1171"/>
      <c r="AI44" s="1186"/>
      <c r="AJ44" s="1187"/>
      <c r="AK44" s="1187"/>
      <c r="AL44" s="1187"/>
      <c r="AM44" s="1187"/>
      <c r="AN44" s="1187"/>
      <c r="AO44" s="354"/>
      <c r="CN44" s="357"/>
      <c r="CO44" s="357"/>
      <c r="CP44" s="357"/>
      <c r="CQ44" s="357"/>
      <c r="CR44" s="357"/>
      <c r="CS44" s="357"/>
      <c r="CT44" s="357"/>
      <c r="CU44" s="357"/>
      <c r="CV44" s="357"/>
      <c r="CW44" s="357"/>
      <c r="CX44" s="357"/>
      <c r="CY44" s="357"/>
      <c r="CZ44" s="357"/>
      <c r="DA44" s="357"/>
      <c r="DB44" s="357"/>
      <c r="DC44" s="357"/>
      <c r="DD44" s="357"/>
      <c r="DE44" s="357"/>
      <c r="DF44" s="357"/>
      <c r="DG44" s="357"/>
      <c r="DH44" s="357"/>
      <c r="DI44" s="357"/>
      <c r="DJ44" s="357"/>
      <c r="DK44" s="357"/>
      <c r="DL44" s="357"/>
      <c r="DM44" s="357"/>
      <c r="DN44" s="357"/>
      <c r="DO44" s="357"/>
      <c r="DP44" s="357"/>
      <c r="DQ44" s="357"/>
      <c r="DR44" s="357"/>
      <c r="DS44" s="357"/>
      <c r="DT44" s="357"/>
      <c r="DU44" s="357"/>
      <c r="DV44" s="357"/>
      <c r="DW44" s="357"/>
      <c r="DX44" s="357"/>
      <c r="DY44" s="357"/>
      <c r="DZ44" s="357"/>
      <c r="EA44" s="357"/>
      <c r="EB44" s="357"/>
      <c r="EC44" s="357"/>
      <c r="ED44" s="357"/>
      <c r="EE44" s="357"/>
      <c r="EF44" s="357"/>
      <c r="EG44" s="357"/>
      <c r="EH44" s="357"/>
      <c r="EI44" s="357"/>
      <c r="EJ44" s="357"/>
      <c r="EK44" s="357"/>
      <c r="EL44" s="357"/>
      <c r="EM44" s="357"/>
      <c r="EN44" s="357"/>
      <c r="EO44" s="357"/>
      <c r="EP44" s="357"/>
      <c r="EQ44" s="357"/>
      <c r="ER44" s="357"/>
      <c r="ES44" s="357"/>
      <c r="ET44" s="357"/>
      <c r="EU44" s="357"/>
      <c r="EV44" s="357"/>
      <c r="EW44" s="357"/>
      <c r="EX44" s="357"/>
      <c r="EY44" s="357"/>
      <c r="EZ44" s="357"/>
      <c r="FA44" s="357"/>
      <c r="FB44" s="357"/>
      <c r="FC44" s="357"/>
      <c r="FD44" s="357"/>
      <c r="FE44" s="357"/>
      <c r="FF44" s="357"/>
      <c r="FG44" s="357"/>
      <c r="FH44" s="357"/>
      <c r="FI44" s="357"/>
      <c r="FJ44" s="357"/>
      <c r="FK44" s="357"/>
      <c r="FL44" s="357"/>
      <c r="FM44" s="357"/>
      <c r="FN44" s="357"/>
      <c r="FO44" s="357"/>
      <c r="FP44" s="357"/>
      <c r="FQ44" s="357"/>
      <c r="FR44" s="357"/>
      <c r="FS44" s="357"/>
      <c r="FT44" s="357"/>
      <c r="FU44" s="357"/>
      <c r="FV44" s="357"/>
      <c r="FW44" s="357"/>
      <c r="FX44" s="357"/>
      <c r="FY44" s="357"/>
      <c r="FZ44" s="357"/>
      <c r="GA44" s="357"/>
      <c r="GB44" s="357"/>
      <c r="GC44" s="357"/>
      <c r="GD44" s="357"/>
      <c r="GE44" s="357"/>
      <c r="GF44" s="357"/>
      <c r="GG44" s="357"/>
      <c r="GH44" s="357"/>
      <c r="GI44" s="357"/>
      <c r="GJ44" s="357"/>
      <c r="GK44" s="357"/>
      <c r="GL44" s="357"/>
      <c r="GM44" s="357"/>
      <c r="GN44" s="357"/>
      <c r="GO44" s="357"/>
      <c r="GP44" s="357"/>
      <c r="GQ44" s="357"/>
      <c r="GR44" s="357"/>
      <c r="GS44" s="357"/>
      <c r="GT44" s="357"/>
      <c r="GU44" s="357"/>
      <c r="GV44" s="357"/>
      <c r="GW44" s="357"/>
      <c r="GX44" s="357"/>
      <c r="GY44" s="357"/>
      <c r="GZ44" s="357"/>
      <c r="HA44" s="357"/>
      <c r="HB44" s="357"/>
      <c r="HC44" s="357"/>
      <c r="HD44" s="357"/>
      <c r="HE44" s="357"/>
      <c r="HF44" s="357"/>
      <c r="HG44" s="357"/>
      <c r="HH44" s="357"/>
      <c r="HI44" s="357"/>
      <c r="HJ44" s="357"/>
      <c r="HK44" s="357"/>
      <c r="HL44" s="357"/>
      <c r="HM44" s="357"/>
      <c r="HN44" s="357"/>
      <c r="HO44" s="357"/>
      <c r="HP44" s="357"/>
      <c r="HQ44" s="357"/>
      <c r="HR44" s="357"/>
      <c r="HS44" s="357"/>
      <c r="HT44" s="357"/>
      <c r="HU44" s="357"/>
      <c r="HV44" s="357"/>
      <c r="HW44" s="357"/>
      <c r="HX44" s="357"/>
      <c r="HY44" s="357"/>
      <c r="HZ44" s="357"/>
      <c r="IA44" s="357"/>
      <c r="IB44" s="357"/>
      <c r="IC44" s="357"/>
      <c r="ID44" s="357"/>
      <c r="IE44" s="357"/>
      <c r="IF44" s="357"/>
      <c r="IG44" s="357"/>
      <c r="IH44" s="357"/>
      <c r="II44" s="357"/>
      <c r="IJ44" s="357"/>
      <c r="IK44" s="357"/>
      <c r="IL44" s="357"/>
      <c r="IM44" s="357"/>
      <c r="IN44" s="357"/>
      <c r="IO44" s="357"/>
      <c r="IP44" s="357"/>
      <c r="IQ44" s="357"/>
      <c r="IR44" s="357"/>
      <c r="IS44" s="357"/>
      <c r="IT44" s="357"/>
      <c r="IU44" s="357"/>
      <c r="IV44" s="357"/>
      <c r="IW44" s="357"/>
      <c r="IX44" s="357"/>
      <c r="IY44" s="357"/>
      <c r="IZ44" s="357"/>
      <c r="JA44" s="357"/>
      <c r="JB44" s="357"/>
      <c r="JC44" s="357"/>
      <c r="JD44" s="357"/>
      <c r="JE44" s="357"/>
      <c r="JF44" s="357"/>
      <c r="JG44" s="357"/>
      <c r="JH44" s="357"/>
      <c r="JI44" s="357"/>
      <c r="JJ44" s="357"/>
      <c r="JK44" s="357"/>
      <c r="JL44" s="357"/>
      <c r="JM44" s="357"/>
      <c r="JN44" s="357"/>
      <c r="JO44" s="357"/>
      <c r="JP44" s="357"/>
      <c r="JQ44" s="357"/>
      <c r="JR44" s="357"/>
      <c r="JS44" s="357"/>
      <c r="JT44" s="357"/>
      <c r="JU44" s="357"/>
      <c r="JV44" s="357"/>
      <c r="JW44" s="357"/>
      <c r="JX44" s="357"/>
      <c r="JY44" s="357"/>
      <c r="JZ44" s="357"/>
      <c r="KA44" s="357"/>
      <c r="KB44" s="357"/>
      <c r="KC44" s="357"/>
      <c r="KD44" s="357"/>
      <c r="KE44" s="357"/>
      <c r="KF44" s="357"/>
      <c r="KG44" s="357"/>
      <c r="KH44" s="357"/>
      <c r="KI44" s="357"/>
      <c r="KJ44" s="357"/>
      <c r="KK44" s="357"/>
      <c r="KL44" s="357"/>
      <c r="KM44" s="357"/>
      <c r="KN44" s="357"/>
      <c r="KO44" s="357"/>
      <c r="KP44" s="357"/>
      <c r="KQ44" s="357"/>
      <c r="KR44" s="357"/>
      <c r="KS44" s="357"/>
      <c r="KT44" s="357"/>
      <c r="KU44" s="357"/>
      <c r="KV44" s="357"/>
      <c r="KW44" s="357"/>
      <c r="KX44" s="357"/>
      <c r="KY44" s="357"/>
      <c r="KZ44" s="357"/>
      <c r="LA44" s="357"/>
      <c r="LB44" s="357"/>
      <c r="LC44" s="357"/>
      <c r="LD44" s="357"/>
      <c r="LE44" s="357"/>
      <c r="LF44" s="357"/>
      <c r="LG44" s="357"/>
      <c r="LH44" s="357"/>
      <c r="LI44" s="357"/>
      <c r="LJ44" s="357"/>
      <c r="LK44" s="357"/>
      <c r="LL44" s="357"/>
      <c r="LM44" s="357"/>
      <c r="LN44" s="357"/>
      <c r="LO44" s="357"/>
      <c r="LP44" s="357"/>
      <c r="LQ44" s="357"/>
      <c r="LR44" s="357"/>
      <c r="LS44" s="357"/>
      <c r="LT44" s="357"/>
      <c r="LU44" s="357"/>
      <c r="LV44" s="357"/>
      <c r="LW44" s="357"/>
      <c r="LX44" s="357"/>
      <c r="LY44" s="357"/>
      <c r="LZ44" s="357"/>
      <c r="MA44" s="357"/>
      <c r="MB44" s="357"/>
      <c r="MC44" s="357"/>
      <c r="MD44" s="357"/>
      <c r="ME44" s="357"/>
      <c r="MF44" s="357"/>
      <c r="MG44" s="357"/>
      <c r="MH44" s="357"/>
      <c r="MI44" s="357"/>
      <c r="MJ44" s="357"/>
      <c r="MK44" s="357"/>
      <c r="ML44" s="357"/>
      <c r="MM44" s="357"/>
      <c r="MN44" s="357"/>
      <c r="MO44" s="357"/>
      <c r="MP44" s="357"/>
      <c r="MQ44" s="357"/>
      <c r="MR44" s="357"/>
      <c r="MS44" s="357"/>
      <c r="MT44" s="357"/>
      <c r="MU44" s="357"/>
      <c r="MV44" s="357"/>
      <c r="MW44" s="357"/>
      <c r="MX44" s="357"/>
      <c r="MY44" s="357"/>
      <c r="MZ44" s="357"/>
      <c r="NA44" s="357"/>
      <c r="NB44" s="357"/>
      <c r="NC44" s="357"/>
      <c r="ND44" s="357"/>
      <c r="NE44" s="357"/>
      <c r="NF44" s="357"/>
      <c r="NG44" s="357"/>
      <c r="NH44" s="357"/>
      <c r="NI44" s="357"/>
      <c r="NJ44" s="357"/>
      <c r="NK44" s="357"/>
      <c r="NL44" s="357"/>
      <c r="NM44" s="357"/>
      <c r="NN44" s="357"/>
      <c r="NO44" s="357"/>
      <c r="NP44" s="357"/>
      <c r="NQ44" s="357"/>
      <c r="NR44" s="357"/>
      <c r="NS44" s="357"/>
      <c r="NT44" s="357"/>
      <c r="NU44" s="357"/>
      <c r="NV44" s="357"/>
      <c r="NW44" s="357"/>
      <c r="NX44" s="357"/>
      <c r="NY44" s="357"/>
      <c r="NZ44" s="357"/>
      <c r="OA44" s="357"/>
      <c r="OB44" s="357"/>
      <c r="OC44" s="357"/>
      <c r="OD44" s="357"/>
      <c r="OE44" s="357"/>
      <c r="OF44" s="357"/>
      <c r="OG44" s="357"/>
      <c r="OH44" s="357"/>
      <c r="OI44" s="357"/>
      <c r="OJ44" s="357"/>
      <c r="OK44" s="357"/>
      <c r="OL44" s="357"/>
      <c r="OM44" s="357"/>
      <c r="ON44" s="357"/>
      <c r="OO44" s="357"/>
      <c r="OP44" s="357"/>
      <c r="OQ44" s="357"/>
      <c r="OR44" s="357"/>
      <c r="OS44" s="357"/>
      <c r="OT44" s="357"/>
      <c r="OU44" s="357"/>
      <c r="OV44" s="357"/>
      <c r="OW44" s="357"/>
      <c r="OX44" s="357"/>
      <c r="OY44" s="357"/>
      <c r="OZ44" s="357"/>
      <c r="PA44" s="357"/>
      <c r="PB44" s="357"/>
      <c r="PC44" s="357"/>
      <c r="PD44" s="357"/>
      <c r="PE44" s="357"/>
      <c r="PF44" s="357"/>
      <c r="PG44" s="357"/>
      <c r="PH44" s="357"/>
      <c r="PI44" s="357"/>
      <c r="PJ44" s="357"/>
      <c r="PK44" s="357"/>
      <c r="PL44" s="357"/>
      <c r="PM44" s="357"/>
      <c r="PN44" s="357"/>
      <c r="PO44" s="357"/>
      <c r="PP44" s="357"/>
      <c r="PQ44" s="357"/>
      <c r="PR44" s="357"/>
      <c r="PS44" s="357"/>
      <c r="PT44" s="357"/>
      <c r="PU44" s="357"/>
      <c r="PV44" s="357"/>
      <c r="PW44" s="357"/>
      <c r="PX44" s="357"/>
      <c r="PY44" s="357"/>
      <c r="PZ44" s="357"/>
      <c r="QA44" s="357"/>
      <c r="QB44" s="357"/>
      <c r="QC44" s="357"/>
      <c r="QD44" s="357"/>
      <c r="QE44" s="357"/>
      <c r="QF44" s="357"/>
      <c r="QG44" s="357"/>
      <c r="QH44" s="357"/>
      <c r="QI44" s="357"/>
      <c r="QJ44" s="357"/>
      <c r="QK44" s="357"/>
      <c r="QL44" s="357"/>
      <c r="QM44" s="357"/>
      <c r="QN44" s="357"/>
      <c r="QO44" s="357"/>
      <c r="QP44" s="357"/>
      <c r="QQ44" s="357"/>
      <c r="QR44" s="357"/>
      <c r="QS44" s="357"/>
      <c r="QT44" s="357"/>
      <c r="QU44" s="357"/>
      <c r="QV44" s="357"/>
      <c r="QW44" s="357"/>
      <c r="QX44" s="357"/>
      <c r="QY44" s="357"/>
      <c r="QZ44" s="357"/>
      <c r="RA44" s="357"/>
      <c r="RB44" s="357"/>
      <c r="RC44" s="357"/>
      <c r="RD44" s="357"/>
      <c r="RE44" s="357"/>
      <c r="RF44" s="357"/>
      <c r="RG44" s="357"/>
      <c r="RH44" s="357"/>
      <c r="RI44" s="357"/>
      <c r="RJ44" s="357"/>
      <c r="RK44" s="357"/>
      <c r="RL44" s="357"/>
      <c r="RM44" s="357"/>
      <c r="RN44" s="357"/>
      <c r="RO44" s="357"/>
      <c r="RP44" s="357"/>
      <c r="RQ44" s="357"/>
      <c r="RR44" s="357"/>
      <c r="RS44" s="357"/>
      <c r="RT44" s="357"/>
      <c r="RU44" s="357"/>
      <c r="RV44" s="357"/>
      <c r="RW44" s="357"/>
      <c r="RX44" s="357"/>
      <c r="RY44" s="357"/>
      <c r="RZ44" s="357"/>
      <c r="SA44" s="357"/>
      <c r="SB44" s="357"/>
      <c r="SC44" s="357"/>
      <c r="SD44" s="357"/>
      <c r="SE44" s="357"/>
      <c r="SF44" s="357"/>
      <c r="SG44" s="357"/>
      <c r="SH44" s="357"/>
      <c r="SI44" s="357"/>
      <c r="SJ44" s="357"/>
      <c r="SK44" s="357"/>
      <c r="SL44" s="357"/>
      <c r="SM44" s="357"/>
      <c r="SN44" s="357"/>
      <c r="SO44" s="357"/>
      <c r="SP44" s="357"/>
      <c r="SQ44" s="357"/>
      <c r="SR44" s="357"/>
      <c r="SS44" s="357"/>
      <c r="ST44" s="357"/>
      <c r="SU44" s="357"/>
      <c r="SV44" s="357"/>
      <c r="SW44" s="357"/>
      <c r="SX44" s="357"/>
      <c r="SY44" s="357"/>
      <c r="SZ44" s="357"/>
      <c r="TA44" s="357"/>
      <c r="TB44" s="357"/>
      <c r="TC44" s="357"/>
      <c r="TD44" s="357"/>
      <c r="TE44" s="357"/>
      <c r="TF44" s="357"/>
      <c r="TG44" s="357"/>
      <c r="TH44" s="357"/>
      <c r="TI44" s="357"/>
      <c r="TJ44" s="357"/>
      <c r="TK44" s="357"/>
      <c r="TL44" s="357"/>
      <c r="TM44" s="357"/>
      <c r="TN44" s="357"/>
      <c r="TO44" s="357"/>
      <c r="TP44" s="357"/>
      <c r="TQ44" s="357"/>
      <c r="TR44" s="357"/>
      <c r="TS44" s="357"/>
      <c r="TT44" s="357"/>
      <c r="TU44" s="357"/>
      <c r="TV44" s="357"/>
      <c r="TW44" s="357"/>
      <c r="TX44" s="357"/>
      <c r="TY44" s="357"/>
      <c r="TZ44" s="357"/>
      <c r="UA44" s="357"/>
      <c r="UB44" s="357"/>
      <c r="UC44" s="357"/>
      <c r="UD44" s="357"/>
      <c r="UE44" s="357"/>
      <c r="UF44" s="357"/>
      <c r="UG44" s="357"/>
      <c r="UH44" s="357"/>
      <c r="UI44" s="357"/>
      <c r="UJ44" s="357"/>
      <c r="UK44" s="357"/>
      <c r="UL44" s="357"/>
      <c r="UM44" s="357"/>
      <c r="UN44" s="357"/>
      <c r="UO44" s="357"/>
      <c r="UP44" s="357"/>
      <c r="UQ44" s="357"/>
      <c r="UR44" s="357"/>
      <c r="US44" s="357"/>
      <c r="UT44" s="357"/>
      <c r="UU44" s="357"/>
      <c r="UV44" s="357"/>
      <c r="UW44" s="357"/>
      <c r="UX44" s="357"/>
      <c r="UY44" s="357"/>
      <c r="UZ44" s="357"/>
      <c r="VA44" s="357"/>
      <c r="VB44" s="357"/>
      <c r="VC44" s="357"/>
      <c r="VD44" s="357"/>
      <c r="VE44" s="357"/>
      <c r="VF44" s="357"/>
      <c r="VG44" s="357"/>
      <c r="VH44" s="357"/>
      <c r="VI44" s="357"/>
      <c r="VJ44" s="357"/>
      <c r="VK44" s="357"/>
      <c r="VL44" s="357"/>
      <c r="VM44" s="357"/>
      <c r="VN44" s="357"/>
    </row>
    <row r="45" spans="1:586" s="307" customFormat="1" ht="13.5" customHeight="1">
      <c r="A45" s="1138" t="s">
        <v>408</v>
      </c>
      <c r="B45" s="1139"/>
      <c r="C45" s="1139"/>
      <c r="D45" s="1139"/>
      <c r="E45" s="1139"/>
      <c r="F45" s="1140"/>
      <c r="G45" s="1135"/>
      <c r="H45" s="1136"/>
      <c r="I45" s="1136"/>
      <c r="J45" s="1136"/>
      <c r="K45" s="1136"/>
      <c r="L45" s="1136"/>
      <c r="M45" s="1136"/>
      <c r="N45" s="1136"/>
      <c r="O45" s="1136"/>
      <c r="P45" s="1136"/>
      <c r="Q45" s="1136"/>
      <c r="R45" s="1136"/>
      <c r="S45" s="1136"/>
      <c r="T45" s="1136"/>
      <c r="U45" s="1136"/>
      <c r="V45" s="1136"/>
      <c r="W45" s="1136"/>
      <c r="X45" s="1136"/>
      <c r="Y45" s="1136"/>
      <c r="Z45" s="1136"/>
      <c r="AA45" s="1137"/>
      <c r="AB45" s="1138" t="s">
        <v>407</v>
      </c>
      <c r="AC45" s="1139"/>
      <c r="AD45" s="1139"/>
      <c r="AE45" s="1139"/>
      <c r="AF45" s="1139"/>
      <c r="AG45" s="1139"/>
      <c r="AH45" s="1140"/>
      <c r="AI45" s="1186"/>
      <c r="AJ45" s="1187"/>
      <c r="AK45" s="1187"/>
      <c r="AL45" s="1187"/>
      <c r="AM45" s="1187"/>
      <c r="AN45" s="1187"/>
      <c r="AO45" s="354"/>
      <c r="CN45" s="357"/>
      <c r="CO45" s="357"/>
      <c r="CP45" s="357"/>
      <c r="CQ45" s="357"/>
      <c r="CR45" s="357"/>
      <c r="CS45" s="357"/>
      <c r="CT45" s="357"/>
      <c r="CU45" s="357"/>
      <c r="CV45" s="357"/>
      <c r="CW45" s="357"/>
      <c r="CX45" s="357"/>
      <c r="CY45" s="357"/>
      <c r="CZ45" s="357"/>
      <c r="DA45" s="357"/>
      <c r="DB45" s="357"/>
      <c r="DC45" s="357"/>
      <c r="DD45" s="357"/>
      <c r="DE45" s="357"/>
      <c r="DF45" s="357"/>
      <c r="DG45" s="357"/>
      <c r="DH45" s="357"/>
      <c r="DI45" s="357"/>
      <c r="DJ45" s="357"/>
      <c r="DK45" s="357"/>
      <c r="DL45" s="357"/>
      <c r="DM45" s="357"/>
      <c r="DN45" s="357"/>
      <c r="DO45" s="357"/>
      <c r="DP45" s="357"/>
      <c r="DQ45" s="357"/>
      <c r="DR45" s="357"/>
      <c r="DS45" s="357"/>
      <c r="DT45" s="357"/>
      <c r="DU45" s="357"/>
      <c r="DV45" s="357"/>
      <c r="DW45" s="357"/>
      <c r="DX45" s="357"/>
      <c r="DY45" s="357"/>
      <c r="DZ45" s="357"/>
      <c r="EA45" s="357"/>
      <c r="EB45" s="357"/>
      <c r="EC45" s="357"/>
      <c r="ED45" s="357"/>
      <c r="EE45" s="357"/>
      <c r="EF45" s="357"/>
      <c r="EG45" s="357"/>
      <c r="EH45" s="357"/>
      <c r="EI45" s="357"/>
      <c r="EJ45" s="357"/>
      <c r="EK45" s="357"/>
      <c r="EL45" s="357"/>
      <c r="EM45" s="357"/>
      <c r="EN45" s="357"/>
      <c r="EO45" s="357"/>
      <c r="EP45" s="357"/>
      <c r="EQ45" s="357"/>
      <c r="ER45" s="357"/>
      <c r="ES45" s="357"/>
      <c r="ET45" s="357"/>
      <c r="EU45" s="357"/>
      <c r="EV45" s="357"/>
      <c r="EW45" s="357"/>
      <c r="EX45" s="357"/>
      <c r="EY45" s="357"/>
      <c r="EZ45" s="357"/>
      <c r="FA45" s="357"/>
      <c r="FB45" s="357"/>
      <c r="FC45" s="357"/>
      <c r="FD45" s="357"/>
      <c r="FE45" s="357"/>
      <c r="FF45" s="357"/>
      <c r="FG45" s="357"/>
      <c r="FH45" s="357"/>
      <c r="FI45" s="357"/>
      <c r="FJ45" s="357"/>
      <c r="FK45" s="357"/>
      <c r="FL45" s="357"/>
      <c r="FM45" s="357"/>
      <c r="FN45" s="357"/>
      <c r="FO45" s="357"/>
      <c r="FP45" s="357"/>
      <c r="FQ45" s="357"/>
      <c r="FR45" s="357"/>
      <c r="FS45" s="357"/>
      <c r="FT45" s="357"/>
      <c r="FU45" s="357"/>
      <c r="FV45" s="357"/>
      <c r="FW45" s="357"/>
      <c r="FX45" s="357"/>
      <c r="FY45" s="357"/>
      <c r="FZ45" s="357"/>
      <c r="GA45" s="357"/>
      <c r="GB45" s="357"/>
      <c r="GC45" s="357"/>
      <c r="GD45" s="357"/>
      <c r="GE45" s="357"/>
      <c r="GF45" s="357"/>
      <c r="GG45" s="357"/>
      <c r="GH45" s="357"/>
      <c r="GI45" s="357"/>
      <c r="GJ45" s="357"/>
      <c r="GK45" s="357"/>
      <c r="GL45" s="357"/>
      <c r="GM45" s="357"/>
      <c r="GN45" s="357"/>
      <c r="GO45" s="357"/>
      <c r="GP45" s="357"/>
      <c r="GQ45" s="357"/>
      <c r="GR45" s="357"/>
      <c r="GS45" s="357"/>
      <c r="GT45" s="357"/>
      <c r="GU45" s="357"/>
      <c r="GV45" s="357"/>
      <c r="GW45" s="357"/>
      <c r="GX45" s="357"/>
      <c r="GY45" s="357"/>
      <c r="GZ45" s="357"/>
      <c r="HA45" s="357"/>
      <c r="HB45" s="357"/>
      <c r="HC45" s="357"/>
      <c r="HD45" s="357"/>
      <c r="HE45" s="357"/>
      <c r="HF45" s="357"/>
      <c r="HG45" s="357"/>
      <c r="HH45" s="357"/>
      <c r="HI45" s="357"/>
      <c r="HJ45" s="357"/>
      <c r="HK45" s="357"/>
      <c r="HL45" s="357"/>
      <c r="HM45" s="357"/>
      <c r="HN45" s="357"/>
      <c r="HO45" s="357"/>
      <c r="HP45" s="357"/>
      <c r="HQ45" s="357"/>
      <c r="HR45" s="357"/>
      <c r="HS45" s="357"/>
      <c r="HT45" s="357"/>
      <c r="HU45" s="357"/>
      <c r="HV45" s="357"/>
      <c r="HW45" s="357"/>
      <c r="HX45" s="357"/>
      <c r="HY45" s="357"/>
      <c r="HZ45" s="357"/>
      <c r="IA45" s="357"/>
      <c r="IB45" s="357"/>
      <c r="IC45" s="357"/>
      <c r="ID45" s="357"/>
      <c r="IE45" s="357"/>
      <c r="IF45" s="357"/>
      <c r="IG45" s="357"/>
      <c r="IH45" s="357"/>
      <c r="II45" s="357"/>
      <c r="IJ45" s="357"/>
      <c r="IK45" s="357"/>
      <c r="IL45" s="357"/>
      <c r="IM45" s="357"/>
      <c r="IN45" s="357"/>
      <c r="IO45" s="357"/>
      <c r="IP45" s="357"/>
      <c r="IQ45" s="357"/>
      <c r="IR45" s="357"/>
      <c r="IS45" s="357"/>
      <c r="IT45" s="357"/>
      <c r="IU45" s="357"/>
      <c r="IV45" s="357"/>
      <c r="IW45" s="357"/>
      <c r="IX45" s="357"/>
      <c r="IY45" s="357"/>
      <c r="IZ45" s="357"/>
      <c r="JA45" s="357"/>
      <c r="JB45" s="357"/>
      <c r="JC45" s="357"/>
      <c r="JD45" s="357"/>
      <c r="JE45" s="357"/>
      <c r="JF45" s="357"/>
      <c r="JG45" s="357"/>
      <c r="JH45" s="357"/>
      <c r="JI45" s="357"/>
      <c r="JJ45" s="357"/>
      <c r="JK45" s="357"/>
      <c r="JL45" s="357"/>
      <c r="JM45" s="357"/>
      <c r="JN45" s="357"/>
      <c r="JO45" s="357"/>
      <c r="JP45" s="357"/>
      <c r="JQ45" s="357"/>
      <c r="JR45" s="357"/>
      <c r="JS45" s="357"/>
      <c r="JT45" s="357"/>
      <c r="JU45" s="357"/>
      <c r="JV45" s="357"/>
      <c r="JW45" s="357"/>
      <c r="JX45" s="357"/>
      <c r="JY45" s="357"/>
      <c r="JZ45" s="357"/>
      <c r="KA45" s="357"/>
      <c r="KB45" s="357"/>
      <c r="KC45" s="357"/>
      <c r="KD45" s="357"/>
      <c r="KE45" s="357"/>
      <c r="KF45" s="357"/>
      <c r="KG45" s="357"/>
      <c r="KH45" s="357"/>
      <c r="KI45" s="357"/>
      <c r="KJ45" s="357"/>
      <c r="KK45" s="357"/>
      <c r="KL45" s="357"/>
      <c r="KM45" s="357"/>
      <c r="KN45" s="357"/>
      <c r="KO45" s="357"/>
      <c r="KP45" s="357"/>
      <c r="KQ45" s="357"/>
      <c r="KR45" s="357"/>
      <c r="KS45" s="357"/>
      <c r="KT45" s="357"/>
      <c r="KU45" s="357"/>
      <c r="KV45" s="357"/>
      <c r="KW45" s="357"/>
      <c r="KX45" s="357"/>
      <c r="KY45" s="357"/>
      <c r="KZ45" s="357"/>
      <c r="LA45" s="357"/>
      <c r="LB45" s="357"/>
      <c r="LC45" s="357"/>
      <c r="LD45" s="357"/>
      <c r="LE45" s="357"/>
      <c r="LF45" s="357"/>
      <c r="LG45" s="357"/>
      <c r="LH45" s="357"/>
      <c r="LI45" s="357"/>
      <c r="LJ45" s="357"/>
      <c r="LK45" s="357"/>
      <c r="LL45" s="357"/>
      <c r="LM45" s="357"/>
      <c r="LN45" s="357"/>
      <c r="LO45" s="357"/>
      <c r="LP45" s="357"/>
      <c r="LQ45" s="357"/>
      <c r="LR45" s="357"/>
      <c r="LS45" s="357"/>
      <c r="LT45" s="357"/>
      <c r="LU45" s="357"/>
      <c r="LV45" s="357"/>
      <c r="LW45" s="357"/>
      <c r="LX45" s="357"/>
      <c r="LY45" s="357"/>
      <c r="LZ45" s="357"/>
      <c r="MA45" s="357"/>
      <c r="MB45" s="357"/>
      <c r="MC45" s="357"/>
      <c r="MD45" s="357"/>
      <c r="ME45" s="357"/>
      <c r="MF45" s="357"/>
      <c r="MG45" s="357"/>
      <c r="MH45" s="357"/>
      <c r="MI45" s="357"/>
      <c r="MJ45" s="357"/>
      <c r="MK45" s="357"/>
      <c r="ML45" s="357"/>
      <c r="MM45" s="357"/>
      <c r="MN45" s="357"/>
      <c r="MO45" s="357"/>
      <c r="MP45" s="357"/>
      <c r="MQ45" s="357"/>
      <c r="MR45" s="357"/>
      <c r="MS45" s="357"/>
      <c r="MT45" s="357"/>
      <c r="MU45" s="357"/>
      <c r="MV45" s="357"/>
      <c r="MW45" s="357"/>
      <c r="MX45" s="357"/>
      <c r="MY45" s="357"/>
      <c r="MZ45" s="357"/>
      <c r="NA45" s="357"/>
      <c r="NB45" s="357"/>
      <c r="NC45" s="357"/>
      <c r="ND45" s="357"/>
      <c r="NE45" s="357"/>
      <c r="NF45" s="357"/>
      <c r="NG45" s="357"/>
      <c r="NH45" s="357"/>
      <c r="NI45" s="357"/>
      <c r="NJ45" s="357"/>
      <c r="NK45" s="357"/>
      <c r="NL45" s="357"/>
      <c r="NM45" s="357"/>
      <c r="NN45" s="357"/>
      <c r="NO45" s="357"/>
      <c r="NP45" s="357"/>
      <c r="NQ45" s="357"/>
      <c r="NR45" s="357"/>
      <c r="NS45" s="357"/>
      <c r="NT45" s="357"/>
      <c r="NU45" s="357"/>
      <c r="NV45" s="357"/>
      <c r="NW45" s="357"/>
      <c r="NX45" s="357"/>
      <c r="NY45" s="357"/>
      <c r="NZ45" s="357"/>
      <c r="OA45" s="357"/>
      <c r="OB45" s="357"/>
      <c r="OC45" s="357"/>
      <c r="OD45" s="357"/>
      <c r="OE45" s="357"/>
      <c r="OF45" s="357"/>
      <c r="OG45" s="357"/>
      <c r="OH45" s="357"/>
      <c r="OI45" s="357"/>
      <c r="OJ45" s="357"/>
      <c r="OK45" s="357"/>
      <c r="OL45" s="357"/>
      <c r="OM45" s="357"/>
      <c r="ON45" s="357"/>
      <c r="OO45" s="357"/>
      <c r="OP45" s="357"/>
      <c r="OQ45" s="357"/>
      <c r="OR45" s="357"/>
      <c r="OS45" s="357"/>
      <c r="OT45" s="357"/>
      <c r="OU45" s="357"/>
      <c r="OV45" s="357"/>
      <c r="OW45" s="357"/>
      <c r="OX45" s="357"/>
      <c r="OY45" s="357"/>
      <c r="OZ45" s="357"/>
      <c r="PA45" s="357"/>
      <c r="PB45" s="357"/>
      <c r="PC45" s="357"/>
      <c r="PD45" s="357"/>
      <c r="PE45" s="357"/>
      <c r="PF45" s="357"/>
      <c r="PG45" s="357"/>
      <c r="PH45" s="357"/>
      <c r="PI45" s="357"/>
      <c r="PJ45" s="357"/>
      <c r="PK45" s="357"/>
      <c r="PL45" s="357"/>
      <c r="PM45" s="357"/>
      <c r="PN45" s="357"/>
      <c r="PO45" s="357"/>
      <c r="PP45" s="357"/>
      <c r="PQ45" s="357"/>
      <c r="PR45" s="357"/>
      <c r="PS45" s="357"/>
      <c r="PT45" s="357"/>
      <c r="PU45" s="357"/>
      <c r="PV45" s="357"/>
      <c r="PW45" s="357"/>
      <c r="PX45" s="357"/>
      <c r="PY45" s="357"/>
      <c r="PZ45" s="357"/>
      <c r="QA45" s="357"/>
      <c r="QB45" s="357"/>
      <c r="QC45" s="357"/>
      <c r="QD45" s="357"/>
      <c r="QE45" s="357"/>
      <c r="QF45" s="357"/>
      <c r="QG45" s="357"/>
      <c r="QH45" s="357"/>
      <c r="QI45" s="357"/>
      <c r="QJ45" s="357"/>
      <c r="QK45" s="357"/>
      <c r="QL45" s="357"/>
      <c r="QM45" s="357"/>
      <c r="QN45" s="357"/>
      <c r="QO45" s="357"/>
      <c r="QP45" s="357"/>
      <c r="QQ45" s="357"/>
      <c r="QR45" s="357"/>
      <c r="QS45" s="357"/>
      <c r="QT45" s="357"/>
      <c r="QU45" s="357"/>
      <c r="QV45" s="357"/>
      <c r="QW45" s="357"/>
      <c r="QX45" s="357"/>
      <c r="QY45" s="357"/>
      <c r="QZ45" s="357"/>
      <c r="RA45" s="357"/>
      <c r="RB45" s="357"/>
      <c r="RC45" s="357"/>
      <c r="RD45" s="357"/>
      <c r="RE45" s="357"/>
      <c r="RF45" s="357"/>
      <c r="RG45" s="357"/>
      <c r="RH45" s="357"/>
      <c r="RI45" s="357"/>
      <c r="RJ45" s="357"/>
      <c r="RK45" s="357"/>
      <c r="RL45" s="357"/>
      <c r="RM45" s="357"/>
      <c r="RN45" s="357"/>
      <c r="RO45" s="357"/>
      <c r="RP45" s="357"/>
      <c r="RQ45" s="357"/>
      <c r="RR45" s="357"/>
      <c r="RS45" s="357"/>
      <c r="RT45" s="357"/>
      <c r="RU45" s="357"/>
      <c r="RV45" s="357"/>
      <c r="RW45" s="357"/>
      <c r="RX45" s="357"/>
      <c r="RY45" s="357"/>
      <c r="RZ45" s="357"/>
      <c r="SA45" s="357"/>
      <c r="SB45" s="357"/>
      <c r="SC45" s="357"/>
      <c r="SD45" s="357"/>
      <c r="SE45" s="357"/>
      <c r="SF45" s="357"/>
      <c r="SG45" s="357"/>
      <c r="SH45" s="357"/>
      <c r="SI45" s="357"/>
      <c r="SJ45" s="357"/>
      <c r="SK45" s="357"/>
      <c r="SL45" s="357"/>
      <c r="SM45" s="357"/>
      <c r="SN45" s="357"/>
      <c r="SO45" s="357"/>
      <c r="SP45" s="357"/>
      <c r="SQ45" s="357"/>
      <c r="SR45" s="357"/>
      <c r="SS45" s="357"/>
      <c r="ST45" s="357"/>
      <c r="SU45" s="357"/>
      <c r="SV45" s="357"/>
      <c r="SW45" s="357"/>
      <c r="SX45" s="357"/>
      <c r="SY45" s="357"/>
      <c r="SZ45" s="357"/>
      <c r="TA45" s="357"/>
      <c r="TB45" s="357"/>
      <c r="TC45" s="357"/>
      <c r="TD45" s="357"/>
      <c r="TE45" s="357"/>
      <c r="TF45" s="357"/>
      <c r="TG45" s="357"/>
      <c r="TH45" s="357"/>
      <c r="TI45" s="357"/>
      <c r="TJ45" s="357"/>
      <c r="TK45" s="357"/>
      <c r="TL45" s="357"/>
      <c r="TM45" s="357"/>
      <c r="TN45" s="357"/>
      <c r="TO45" s="357"/>
      <c r="TP45" s="357"/>
      <c r="TQ45" s="357"/>
      <c r="TR45" s="357"/>
      <c r="TS45" s="357"/>
      <c r="TT45" s="357"/>
      <c r="TU45" s="357"/>
      <c r="TV45" s="357"/>
      <c r="TW45" s="357"/>
      <c r="TX45" s="357"/>
      <c r="TY45" s="357"/>
      <c r="TZ45" s="357"/>
      <c r="UA45" s="357"/>
      <c r="UB45" s="357"/>
      <c r="UC45" s="357"/>
      <c r="UD45" s="357"/>
      <c r="UE45" s="357"/>
      <c r="UF45" s="357"/>
      <c r="UG45" s="357"/>
      <c r="UH45" s="357"/>
      <c r="UI45" s="357"/>
      <c r="UJ45" s="357"/>
      <c r="UK45" s="357"/>
      <c r="UL45" s="357"/>
      <c r="UM45" s="357"/>
      <c r="UN45" s="357"/>
      <c r="UO45" s="357"/>
      <c r="UP45" s="357"/>
      <c r="UQ45" s="357"/>
      <c r="UR45" s="357"/>
      <c r="US45" s="357"/>
      <c r="UT45" s="357"/>
      <c r="UU45" s="357"/>
      <c r="UV45" s="357"/>
      <c r="UW45" s="357"/>
      <c r="UX45" s="357"/>
      <c r="UY45" s="357"/>
      <c r="UZ45" s="357"/>
      <c r="VA45" s="357"/>
      <c r="VB45" s="357"/>
      <c r="VC45" s="357"/>
      <c r="VD45" s="357"/>
      <c r="VE45" s="357"/>
      <c r="VF45" s="357"/>
      <c r="VG45" s="357"/>
      <c r="VH45" s="357"/>
      <c r="VI45" s="357"/>
      <c r="VJ45" s="357"/>
      <c r="VK45" s="357"/>
      <c r="VL45" s="357"/>
      <c r="VM45" s="357"/>
      <c r="VN45" s="357"/>
    </row>
    <row r="46" spans="1:586" s="307" customFormat="1" ht="14.25" customHeight="1">
      <c r="A46" s="1141" t="s">
        <v>424</v>
      </c>
      <c r="B46" s="1142"/>
      <c r="C46" s="1142"/>
      <c r="D46" s="1142"/>
      <c r="E46" s="1142"/>
      <c r="F46" s="1143"/>
      <c r="G46" s="1157"/>
      <c r="H46" s="1095"/>
      <c r="I46" s="1095"/>
      <c r="J46" s="1095"/>
      <c r="K46" s="1095"/>
      <c r="L46" s="1095"/>
      <c r="M46" s="1095"/>
      <c r="N46" s="1095"/>
      <c r="O46" s="1095"/>
      <c r="P46" s="1095"/>
      <c r="Q46" s="1095"/>
      <c r="R46" s="1095"/>
      <c r="S46" s="1095"/>
      <c r="T46" s="1095"/>
      <c r="U46" s="1095"/>
      <c r="V46" s="1095"/>
      <c r="W46" s="1095"/>
      <c r="X46" s="1095"/>
      <c r="Y46" s="1095"/>
      <c r="Z46" s="1095"/>
      <c r="AA46" s="1096"/>
      <c r="AB46" s="1169" t="s">
        <v>21</v>
      </c>
      <c r="AC46" s="1170"/>
      <c r="AD46" s="1170"/>
      <c r="AE46" s="1170"/>
      <c r="AF46" s="1170"/>
      <c r="AG46" s="1170"/>
      <c r="AH46" s="1171"/>
      <c r="AI46" s="1100"/>
      <c r="AJ46" s="1101"/>
      <c r="AK46" s="1101"/>
      <c r="AL46" s="1101"/>
      <c r="AM46" s="1101"/>
      <c r="AN46" s="1102"/>
      <c r="AO46" s="354"/>
      <c r="CN46" s="357"/>
      <c r="CO46" s="357"/>
      <c r="CP46" s="357"/>
      <c r="CQ46" s="357"/>
      <c r="CR46" s="357"/>
      <c r="CS46" s="357"/>
      <c r="CT46" s="357"/>
      <c r="CU46" s="357"/>
      <c r="CV46" s="357"/>
      <c r="CW46" s="357"/>
      <c r="CX46" s="357"/>
      <c r="CY46" s="357"/>
      <c r="CZ46" s="357"/>
      <c r="DA46" s="357"/>
      <c r="DB46" s="357"/>
      <c r="DC46" s="357"/>
      <c r="DD46" s="357"/>
      <c r="DE46" s="357"/>
      <c r="DF46" s="357"/>
      <c r="DG46" s="357"/>
      <c r="DH46" s="357"/>
      <c r="DI46" s="357"/>
      <c r="DJ46" s="357"/>
      <c r="DK46" s="357"/>
      <c r="DL46" s="357"/>
      <c r="DM46" s="357"/>
      <c r="DN46" s="357"/>
      <c r="DO46" s="357"/>
      <c r="DP46" s="357"/>
      <c r="DQ46" s="357"/>
      <c r="DR46" s="357"/>
      <c r="DS46" s="357"/>
      <c r="DT46" s="357"/>
      <c r="DU46" s="357"/>
      <c r="DV46" s="357"/>
      <c r="DW46" s="357"/>
      <c r="DX46" s="357"/>
      <c r="DY46" s="357"/>
      <c r="DZ46" s="357"/>
      <c r="EA46" s="357"/>
      <c r="EB46" s="357"/>
      <c r="EC46" s="357"/>
      <c r="ED46" s="357"/>
      <c r="EE46" s="357"/>
      <c r="EF46" s="357"/>
      <c r="EG46" s="357"/>
      <c r="EH46" s="357"/>
      <c r="EI46" s="357"/>
      <c r="EJ46" s="357"/>
      <c r="EK46" s="357"/>
      <c r="EL46" s="357"/>
      <c r="EM46" s="357"/>
      <c r="EN46" s="357"/>
      <c r="EO46" s="357"/>
      <c r="EP46" s="357"/>
      <c r="EQ46" s="357"/>
      <c r="ER46" s="357"/>
      <c r="ES46" s="357"/>
      <c r="ET46" s="357"/>
      <c r="EU46" s="357"/>
      <c r="EV46" s="357"/>
      <c r="EW46" s="357"/>
      <c r="EX46" s="357"/>
      <c r="EY46" s="357"/>
      <c r="EZ46" s="357"/>
      <c r="FA46" s="357"/>
      <c r="FB46" s="357"/>
      <c r="FC46" s="357"/>
      <c r="FD46" s="357"/>
      <c r="FE46" s="357"/>
      <c r="FF46" s="357"/>
      <c r="FG46" s="357"/>
      <c r="FH46" s="357"/>
      <c r="FI46" s="357"/>
      <c r="FJ46" s="357"/>
      <c r="FK46" s="357"/>
      <c r="FL46" s="357"/>
      <c r="FM46" s="357"/>
      <c r="FN46" s="357"/>
      <c r="FO46" s="357"/>
      <c r="FP46" s="357"/>
      <c r="FQ46" s="357"/>
      <c r="FR46" s="357"/>
      <c r="FS46" s="357"/>
      <c r="FT46" s="357"/>
      <c r="FU46" s="357"/>
      <c r="FV46" s="357"/>
      <c r="FW46" s="357"/>
      <c r="FX46" s="357"/>
      <c r="FY46" s="357"/>
      <c r="FZ46" s="357"/>
      <c r="GA46" s="357"/>
      <c r="GB46" s="357"/>
      <c r="GC46" s="357"/>
      <c r="GD46" s="357"/>
      <c r="GE46" s="357"/>
      <c r="GF46" s="357"/>
      <c r="GG46" s="357"/>
      <c r="GH46" s="357"/>
      <c r="GI46" s="357"/>
      <c r="GJ46" s="357"/>
      <c r="GK46" s="357"/>
      <c r="GL46" s="357"/>
      <c r="GM46" s="357"/>
      <c r="GN46" s="357"/>
      <c r="GO46" s="357"/>
      <c r="GP46" s="357"/>
      <c r="GQ46" s="357"/>
      <c r="GR46" s="357"/>
      <c r="GS46" s="357"/>
      <c r="GT46" s="357"/>
      <c r="GU46" s="357"/>
      <c r="GV46" s="357"/>
      <c r="GW46" s="357"/>
      <c r="GX46" s="357"/>
      <c r="GY46" s="357"/>
      <c r="GZ46" s="357"/>
      <c r="HA46" s="357"/>
      <c r="HB46" s="357"/>
      <c r="HC46" s="357"/>
      <c r="HD46" s="357"/>
      <c r="HE46" s="357"/>
      <c r="HF46" s="357"/>
      <c r="HG46" s="357"/>
      <c r="HH46" s="357"/>
      <c r="HI46" s="357"/>
      <c r="HJ46" s="357"/>
      <c r="HK46" s="357"/>
      <c r="HL46" s="357"/>
      <c r="HM46" s="357"/>
      <c r="HN46" s="357"/>
      <c r="HO46" s="357"/>
      <c r="HP46" s="357"/>
      <c r="HQ46" s="357"/>
      <c r="HR46" s="357"/>
      <c r="HS46" s="357"/>
      <c r="HT46" s="357"/>
      <c r="HU46" s="357"/>
      <c r="HV46" s="357"/>
      <c r="HW46" s="357"/>
      <c r="HX46" s="357"/>
      <c r="HY46" s="357"/>
      <c r="HZ46" s="357"/>
      <c r="IA46" s="357"/>
      <c r="IB46" s="357"/>
      <c r="IC46" s="357"/>
      <c r="ID46" s="357"/>
      <c r="IE46" s="357"/>
      <c r="IF46" s="357"/>
      <c r="IG46" s="357"/>
      <c r="IH46" s="357"/>
      <c r="II46" s="357"/>
      <c r="IJ46" s="357"/>
      <c r="IK46" s="357"/>
      <c r="IL46" s="357"/>
      <c r="IM46" s="357"/>
      <c r="IN46" s="357"/>
      <c r="IO46" s="357"/>
      <c r="IP46" s="357"/>
      <c r="IQ46" s="357"/>
      <c r="IR46" s="357"/>
      <c r="IS46" s="357"/>
      <c r="IT46" s="357"/>
      <c r="IU46" s="357"/>
      <c r="IV46" s="357"/>
      <c r="IW46" s="357"/>
      <c r="IX46" s="357"/>
      <c r="IY46" s="357"/>
      <c r="IZ46" s="357"/>
      <c r="JA46" s="357"/>
      <c r="JB46" s="357"/>
      <c r="JC46" s="357"/>
      <c r="JD46" s="357"/>
      <c r="JE46" s="357"/>
      <c r="JF46" s="357"/>
      <c r="JG46" s="357"/>
      <c r="JH46" s="357"/>
      <c r="JI46" s="357"/>
      <c r="JJ46" s="357"/>
      <c r="JK46" s="357"/>
      <c r="JL46" s="357"/>
      <c r="JM46" s="357"/>
      <c r="JN46" s="357"/>
      <c r="JO46" s="357"/>
      <c r="JP46" s="357"/>
      <c r="JQ46" s="357"/>
      <c r="JR46" s="357"/>
      <c r="JS46" s="357"/>
      <c r="JT46" s="357"/>
      <c r="JU46" s="357"/>
      <c r="JV46" s="357"/>
      <c r="JW46" s="357"/>
      <c r="JX46" s="357"/>
      <c r="JY46" s="357"/>
      <c r="JZ46" s="357"/>
      <c r="KA46" s="357"/>
      <c r="KB46" s="357"/>
      <c r="KC46" s="357"/>
      <c r="KD46" s="357"/>
      <c r="KE46" s="357"/>
      <c r="KF46" s="357"/>
      <c r="KG46" s="357"/>
      <c r="KH46" s="357"/>
      <c r="KI46" s="357"/>
      <c r="KJ46" s="357"/>
      <c r="KK46" s="357"/>
      <c r="KL46" s="357"/>
      <c r="KM46" s="357"/>
      <c r="KN46" s="357"/>
      <c r="KO46" s="357"/>
      <c r="KP46" s="357"/>
      <c r="KQ46" s="357"/>
      <c r="KR46" s="357"/>
      <c r="KS46" s="357"/>
      <c r="KT46" s="357"/>
      <c r="KU46" s="357"/>
      <c r="KV46" s="357"/>
      <c r="KW46" s="357"/>
      <c r="KX46" s="357"/>
      <c r="KY46" s="357"/>
      <c r="KZ46" s="357"/>
      <c r="LA46" s="357"/>
      <c r="LB46" s="357"/>
      <c r="LC46" s="357"/>
      <c r="LD46" s="357"/>
      <c r="LE46" s="357"/>
      <c r="LF46" s="357"/>
      <c r="LG46" s="357"/>
      <c r="LH46" s="357"/>
      <c r="LI46" s="357"/>
      <c r="LJ46" s="357"/>
      <c r="LK46" s="357"/>
      <c r="LL46" s="357"/>
      <c r="LM46" s="357"/>
      <c r="LN46" s="357"/>
      <c r="LO46" s="357"/>
      <c r="LP46" s="357"/>
      <c r="LQ46" s="357"/>
      <c r="LR46" s="357"/>
      <c r="LS46" s="357"/>
      <c r="LT46" s="357"/>
      <c r="LU46" s="357"/>
      <c r="LV46" s="357"/>
      <c r="LW46" s="357"/>
      <c r="LX46" s="357"/>
      <c r="LY46" s="357"/>
      <c r="LZ46" s="357"/>
      <c r="MA46" s="357"/>
      <c r="MB46" s="357"/>
      <c r="MC46" s="357"/>
      <c r="MD46" s="357"/>
      <c r="ME46" s="357"/>
      <c r="MF46" s="357"/>
      <c r="MG46" s="357"/>
      <c r="MH46" s="357"/>
      <c r="MI46" s="357"/>
      <c r="MJ46" s="357"/>
      <c r="MK46" s="357"/>
      <c r="ML46" s="357"/>
      <c r="MM46" s="357"/>
      <c r="MN46" s="357"/>
      <c r="MO46" s="357"/>
      <c r="MP46" s="357"/>
      <c r="MQ46" s="357"/>
      <c r="MR46" s="357"/>
      <c r="MS46" s="357"/>
      <c r="MT46" s="357"/>
      <c r="MU46" s="357"/>
      <c r="MV46" s="357"/>
      <c r="MW46" s="357"/>
      <c r="MX46" s="357"/>
      <c r="MY46" s="357"/>
      <c r="MZ46" s="357"/>
      <c r="NA46" s="357"/>
      <c r="NB46" s="357"/>
      <c r="NC46" s="357"/>
      <c r="ND46" s="357"/>
      <c r="NE46" s="357"/>
      <c r="NF46" s="357"/>
      <c r="NG46" s="357"/>
      <c r="NH46" s="357"/>
      <c r="NI46" s="357"/>
      <c r="NJ46" s="357"/>
      <c r="NK46" s="357"/>
      <c r="NL46" s="357"/>
      <c r="NM46" s="357"/>
      <c r="NN46" s="357"/>
      <c r="NO46" s="357"/>
      <c r="NP46" s="357"/>
      <c r="NQ46" s="357"/>
      <c r="NR46" s="357"/>
      <c r="NS46" s="357"/>
      <c r="NT46" s="357"/>
      <c r="NU46" s="357"/>
      <c r="NV46" s="357"/>
      <c r="NW46" s="357"/>
      <c r="NX46" s="357"/>
      <c r="NY46" s="357"/>
      <c r="NZ46" s="357"/>
      <c r="OA46" s="357"/>
      <c r="OB46" s="357"/>
      <c r="OC46" s="357"/>
      <c r="OD46" s="357"/>
      <c r="OE46" s="357"/>
      <c r="OF46" s="357"/>
      <c r="OG46" s="357"/>
      <c r="OH46" s="357"/>
      <c r="OI46" s="357"/>
      <c r="OJ46" s="357"/>
      <c r="OK46" s="357"/>
      <c r="OL46" s="357"/>
      <c r="OM46" s="357"/>
      <c r="ON46" s="357"/>
      <c r="OO46" s="357"/>
      <c r="OP46" s="357"/>
      <c r="OQ46" s="357"/>
      <c r="OR46" s="357"/>
      <c r="OS46" s="357"/>
      <c r="OT46" s="357"/>
      <c r="OU46" s="357"/>
      <c r="OV46" s="357"/>
      <c r="OW46" s="357"/>
      <c r="OX46" s="357"/>
      <c r="OY46" s="357"/>
      <c r="OZ46" s="357"/>
      <c r="PA46" s="357"/>
      <c r="PB46" s="357"/>
      <c r="PC46" s="357"/>
      <c r="PD46" s="357"/>
      <c r="PE46" s="357"/>
      <c r="PF46" s="357"/>
      <c r="PG46" s="357"/>
      <c r="PH46" s="357"/>
      <c r="PI46" s="357"/>
      <c r="PJ46" s="357"/>
      <c r="PK46" s="357"/>
      <c r="PL46" s="357"/>
      <c r="PM46" s="357"/>
      <c r="PN46" s="357"/>
      <c r="PO46" s="357"/>
      <c r="PP46" s="357"/>
      <c r="PQ46" s="357"/>
      <c r="PR46" s="357"/>
      <c r="PS46" s="357"/>
      <c r="PT46" s="357"/>
      <c r="PU46" s="357"/>
      <c r="PV46" s="357"/>
      <c r="PW46" s="357"/>
      <c r="PX46" s="357"/>
      <c r="PY46" s="357"/>
      <c r="PZ46" s="357"/>
      <c r="QA46" s="357"/>
      <c r="QB46" s="357"/>
      <c r="QC46" s="357"/>
      <c r="QD46" s="357"/>
      <c r="QE46" s="357"/>
      <c r="QF46" s="357"/>
      <c r="QG46" s="357"/>
      <c r="QH46" s="357"/>
      <c r="QI46" s="357"/>
      <c r="QJ46" s="357"/>
      <c r="QK46" s="357"/>
      <c r="QL46" s="357"/>
      <c r="QM46" s="357"/>
      <c r="QN46" s="357"/>
      <c r="QO46" s="357"/>
      <c r="QP46" s="357"/>
      <c r="QQ46" s="357"/>
      <c r="QR46" s="357"/>
      <c r="QS46" s="357"/>
      <c r="QT46" s="357"/>
      <c r="QU46" s="357"/>
      <c r="QV46" s="357"/>
      <c r="QW46" s="357"/>
      <c r="QX46" s="357"/>
      <c r="QY46" s="357"/>
      <c r="QZ46" s="357"/>
      <c r="RA46" s="357"/>
      <c r="RB46" s="357"/>
      <c r="RC46" s="357"/>
      <c r="RD46" s="357"/>
      <c r="RE46" s="357"/>
      <c r="RF46" s="357"/>
      <c r="RG46" s="357"/>
      <c r="RH46" s="357"/>
      <c r="RI46" s="357"/>
      <c r="RJ46" s="357"/>
      <c r="RK46" s="357"/>
      <c r="RL46" s="357"/>
      <c r="RM46" s="357"/>
      <c r="RN46" s="357"/>
      <c r="RO46" s="357"/>
      <c r="RP46" s="357"/>
      <c r="RQ46" s="357"/>
      <c r="RR46" s="357"/>
      <c r="RS46" s="357"/>
      <c r="RT46" s="357"/>
      <c r="RU46" s="357"/>
      <c r="RV46" s="357"/>
      <c r="RW46" s="357"/>
      <c r="RX46" s="357"/>
      <c r="RY46" s="357"/>
      <c r="RZ46" s="357"/>
      <c r="SA46" s="357"/>
      <c r="SB46" s="357"/>
      <c r="SC46" s="357"/>
      <c r="SD46" s="357"/>
      <c r="SE46" s="357"/>
      <c r="SF46" s="357"/>
      <c r="SG46" s="357"/>
      <c r="SH46" s="357"/>
      <c r="SI46" s="357"/>
      <c r="SJ46" s="357"/>
      <c r="SK46" s="357"/>
      <c r="SL46" s="357"/>
      <c r="SM46" s="357"/>
      <c r="SN46" s="357"/>
      <c r="SO46" s="357"/>
      <c r="SP46" s="357"/>
      <c r="SQ46" s="357"/>
      <c r="SR46" s="357"/>
      <c r="SS46" s="357"/>
      <c r="ST46" s="357"/>
      <c r="SU46" s="357"/>
      <c r="SV46" s="357"/>
      <c r="SW46" s="357"/>
      <c r="SX46" s="357"/>
      <c r="SY46" s="357"/>
      <c r="SZ46" s="357"/>
      <c r="TA46" s="357"/>
      <c r="TB46" s="357"/>
      <c r="TC46" s="357"/>
      <c r="TD46" s="357"/>
      <c r="TE46" s="357"/>
      <c r="TF46" s="357"/>
      <c r="TG46" s="357"/>
      <c r="TH46" s="357"/>
      <c r="TI46" s="357"/>
      <c r="TJ46" s="357"/>
      <c r="TK46" s="357"/>
      <c r="TL46" s="357"/>
      <c r="TM46" s="357"/>
      <c r="TN46" s="357"/>
      <c r="TO46" s="357"/>
      <c r="TP46" s="357"/>
      <c r="TQ46" s="357"/>
      <c r="TR46" s="357"/>
      <c r="TS46" s="357"/>
      <c r="TT46" s="357"/>
      <c r="TU46" s="357"/>
      <c r="TV46" s="357"/>
      <c r="TW46" s="357"/>
      <c r="TX46" s="357"/>
      <c r="TY46" s="357"/>
      <c r="TZ46" s="357"/>
      <c r="UA46" s="357"/>
      <c r="UB46" s="357"/>
      <c r="UC46" s="357"/>
      <c r="UD46" s="357"/>
      <c r="UE46" s="357"/>
      <c r="UF46" s="357"/>
      <c r="UG46" s="357"/>
      <c r="UH46" s="357"/>
      <c r="UI46" s="357"/>
      <c r="UJ46" s="357"/>
      <c r="UK46" s="357"/>
      <c r="UL46" s="357"/>
      <c r="UM46" s="357"/>
      <c r="UN46" s="357"/>
      <c r="UO46" s="357"/>
      <c r="UP46" s="357"/>
      <c r="UQ46" s="357"/>
      <c r="UR46" s="357"/>
      <c r="US46" s="357"/>
      <c r="UT46" s="357"/>
      <c r="UU46" s="357"/>
      <c r="UV46" s="357"/>
      <c r="UW46" s="357"/>
      <c r="UX46" s="357"/>
      <c r="UY46" s="357"/>
      <c r="UZ46" s="357"/>
      <c r="VA46" s="357"/>
      <c r="VB46" s="357"/>
      <c r="VC46" s="357"/>
      <c r="VD46" s="357"/>
      <c r="VE46" s="357"/>
      <c r="VF46" s="357"/>
      <c r="VG46" s="357"/>
      <c r="VH46" s="357"/>
      <c r="VI46" s="357"/>
      <c r="VJ46" s="357"/>
      <c r="VK46" s="357"/>
      <c r="VL46" s="357"/>
      <c r="VM46" s="357"/>
      <c r="VN46" s="357"/>
    </row>
    <row r="47" spans="1:586" s="307" customFormat="1" ht="12" customHeight="1">
      <c r="A47" s="1138" t="s">
        <v>279</v>
      </c>
      <c r="B47" s="1139"/>
      <c r="C47" s="1139"/>
      <c r="D47" s="1139"/>
      <c r="E47" s="1139"/>
      <c r="F47" s="1140"/>
      <c r="G47" s="1097"/>
      <c r="H47" s="1098"/>
      <c r="I47" s="1098"/>
      <c r="J47" s="1098"/>
      <c r="K47" s="1098"/>
      <c r="L47" s="1098"/>
      <c r="M47" s="1098"/>
      <c r="N47" s="1098"/>
      <c r="O47" s="1098"/>
      <c r="P47" s="1098"/>
      <c r="Q47" s="1098"/>
      <c r="R47" s="1098"/>
      <c r="S47" s="1098"/>
      <c r="T47" s="1098"/>
      <c r="U47" s="1098"/>
      <c r="V47" s="1098"/>
      <c r="W47" s="1098"/>
      <c r="X47" s="1098"/>
      <c r="Y47" s="1098"/>
      <c r="Z47" s="1098"/>
      <c r="AA47" s="1099"/>
      <c r="AB47" s="1138" t="s">
        <v>257</v>
      </c>
      <c r="AC47" s="1139"/>
      <c r="AD47" s="1139"/>
      <c r="AE47" s="1139"/>
      <c r="AF47" s="1139"/>
      <c r="AG47" s="1139"/>
      <c r="AH47" s="1140"/>
      <c r="AI47" s="1103"/>
      <c r="AJ47" s="1103"/>
      <c r="AK47" s="1103"/>
      <c r="AL47" s="1103"/>
      <c r="AM47" s="1103"/>
      <c r="AN47" s="1104"/>
      <c r="AO47" s="354"/>
      <c r="CN47" s="357"/>
      <c r="CO47" s="357"/>
      <c r="CP47" s="357"/>
      <c r="CQ47" s="357"/>
      <c r="CR47" s="357"/>
      <c r="CS47" s="357"/>
      <c r="CT47" s="357"/>
      <c r="CU47" s="357"/>
      <c r="CV47" s="357"/>
      <c r="CW47" s="357"/>
      <c r="CX47" s="357"/>
      <c r="CY47" s="357"/>
      <c r="CZ47" s="357"/>
      <c r="DA47" s="357"/>
      <c r="DB47" s="357"/>
      <c r="DC47" s="357"/>
      <c r="DD47" s="357"/>
      <c r="DE47" s="357"/>
      <c r="DF47" s="357"/>
      <c r="DG47" s="357"/>
      <c r="DH47" s="357"/>
      <c r="DI47" s="357"/>
      <c r="DJ47" s="357"/>
      <c r="DK47" s="357"/>
      <c r="DL47" s="357"/>
      <c r="DM47" s="357"/>
      <c r="DN47" s="357"/>
      <c r="DO47" s="357"/>
      <c r="DP47" s="357"/>
      <c r="DQ47" s="357"/>
      <c r="DR47" s="357"/>
      <c r="DS47" s="357"/>
      <c r="DT47" s="357"/>
      <c r="DU47" s="357"/>
      <c r="DV47" s="357"/>
      <c r="DW47" s="357"/>
      <c r="DX47" s="357"/>
      <c r="DY47" s="357"/>
      <c r="DZ47" s="357"/>
      <c r="EA47" s="357"/>
      <c r="EB47" s="357"/>
      <c r="EC47" s="357"/>
      <c r="ED47" s="357"/>
      <c r="EE47" s="357"/>
      <c r="EF47" s="357"/>
      <c r="EG47" s="357"/>
      <c r="EH47" s="357"/>
      <c r="EI47" s="357"/>
      <c r="EJ47" s="357"/>
      <c r="EK47" s="357"/>
      <c r="EL47" s="357"/>
      <c r="EM47" s="357"/>
      <c r="EN47" s="357"/>
      <c r="EO47" s="357"/>
      <c r="EP47" s="357"/>
      <c r="EQ47" s="357"/>
      <c r="ER47" s="357"/>
      <c r="ES47" s="357"/>
      <c r="ET47" s="357"/>
      <c r="EU47" s="357"/>
      <c r="EV47" s="357"/>
      <c r="EW47" s="357"/>
      <c r="EX47" s="357"/>
      <c r="EY47" s="357"/>
      <c r="EZ47" s="357"/>
      <c r="FA47" s="357"/>
      <c r="FB47" s="357"/>
      <c r="FC47" s="357"/>
      <c r="FD47" s="357"/>
      <c r="FE47" s="357"/>
      <c r="FF47" s="357"/>
      <c r="FG47" s="357"/>
      <c r="FH47" s="357"/>
      <c r="FI47" s="357"/>
      <c r="FJ47" s="357"/>
      <c r="FK47" s="357"/>
      <c r="FL47" s="357"/>
      <c r="FM47" s="357"/>
      <c r="FN47" s="357"/>
      <c r="FO47" s="357"/>
      <c r="FP47" s="357"/>
      <c r="FQ47" s="357"/>
      <c r="FR47" s="357"/>
      <c r="FS47" s="357"/>
      <c r="FT47" s="357"/>
      <c r="FU47" s="357"/>
      <c r="FV47" s="357"/>
      <c r="FW47" s="357"/>
      <c r="FX47" s="357"/>
      <c r="FY47" s="357"/>
      <c r="FZ47" s="357"/>
      <c r="GA47" s="357"/>
      <c r="GB47" s="357"/>
      <c r="GC47" s="357"/>
      <c r="GD47" s="357"/>
      <c r="GE47" s="357"/>
      <c r="GF47" s="357"/>
      <c r="GG47" s="357"/>
      <c r="GH47" s="357"/>
      <c r="GI47" s="357"/>
      <c r="GJ47" s="357"/>
      <c r="GK47" s="357"/>
      <c r="GL47" s="357"/>
      <c r="GM47" s="357"/>
      <c r="GN47" s="357"/>
      <c r="GO47" s="357"/>
      <c r="GP47" s="357"/>
      <c r="GQ47" s="357"/>
      <c r="GR47" s="357"/>
      <c r="GS47" s="357"/>
      <c r="GT47" s="357"/>
      <c r="GU47" s="357"/>
      <c r="GV47" s="357"/>
      <c r="GW47" s="357"/>
      <c r="GX47" s="357"/>
      <c r="GY47" s="357"/>
      <c r="GZ47" s="357"/>
      <c r="HA47" s="357"/>
      <c r="HB47" s="357"/>
      <c r="HC47" s="357"/>
      <c r="HD47" s="357"/>
      <c r="HE47" s="357"/>
      <c r="HF47" s="357"/>
      <c r="HG47" s="357"/>
      <c r="HH47" s="357"/>
      <c r="HI47" s="357"/>
      <c r="HJ47" s="357"/>
      <c r="HK47" s="357"/>
      <c r="HL47" s="357"/>
      <c r="HM47" s="357"/>
      <c r="HN47" s="357"/>
      <c r="HO47" s="357"/>
      <c r="HP47" s="357"/>
      <c r="HQ47" s="357"/>
      <c r="HR47" s="357"/>
      <c r="HS47" s="357"/>
      <c r="HT47" s="357"/>
      <c r="HU47" s="357"/>
      <c r="HV47" s="357"/>
      <c r="HW47" s="357"/>
      <c r="HX47" s="357"/>
      <c r="HY47" s="357"/>
      <c r="HZ47" s="357"/>
      <c r="IA47" s="357"/>
      <c r="IB47" s="357"/>
      <c r="IC47" s="357"/>
      <c r="ID47" s="357"/>
      <c r="IE47" s="357"/>
      <c r="IF47" s="357"/>
      <c r="IG47" s="357"/>
      <c r="IH47" s="357"/>
      <c r="II47" s="357"/>
      <c r="IJ47" s="357"/>
      <c r="IK47" s="357"/>
      <c r="IL47" s="357"/>
      <c r="IM47" s="357"/>
      <c r="IN47" s="357"/>
      <c r="IO47" s="357"/>
      <c r="IP47" s="357"/>
      <c r="IQ47" s="357"/>
      <c r="IR47" s="357"/>
      <c r="IS47" s="357"/>
      <c r="IT47" s="357"/>
      <c r="IU47" s="357"/>
      <c r="IV47" s="357"/>
      <c r="IW47" s="357"/>
      <c r="IX47" s="357"/>
      <c r="IY47" s="357"/>
      <c r="IZ47" s="357"/>
      <c r="JA47" s="357"/>
      <c r="JB47" s="357"/>
      <c r="JC47" s="357"/>
      <c r="JD47" s="357"/>
      <c r="JE47" s="357"/>
      <c r="JF47" s="357"/>
      <c r="JG47" s="357"/>
      <c r="JH47" s="357"/>
      <c r="JI47" s="357"/>
      <c r="JJ47" s="357"/>
      <c r="JK47" s="357"/>
      <c r="JL47" s="357"/>
      <c r="JM47" s="357"/>
      <c r="JN47" s="357"/>
      <c r="JO47" s="357"/>
      <c r="JP47" s="357"/>
      <c r="JQ47" s="357"/>
      <c r="JR47" s="357"/>
      <c r="JS47" s="357"/>
      <c r="JT47" s="357"/>
      <c r="JU47" s="357"/>
      <c r="JV47" s="357"/>
      <c r="JW47" s="357"/>
      <c r="JX47" s="357"/>
      <c r="JY47" s="357"/>
      <c r="JZ47" s="357"/>
      <c r="KA47" s="357"/>
      <c r="KB47" s="357"/>
      <c r="KC47" s="357"/>
      <c r="KD47" s="357"/>
      <c r="KE47" s="357"/>
      <c r="KF47" s="357"/>
      <c r="KG47" s="357"/>
      <c r="KH47" s="357"/>
      <c r="KI47" s="357"/>
      <c r="KJ47" s="357"/>
      <c r="KK47" s="357"/>
      <c r="KL47" s="357"/>
      <c r="KM47" s="357"/>
      <c r="KN47" s="357"/>
      <c r="KO47" s="357"/>
      <c r="KP47" s="357"/>
      <c r="KQ47" s="357"/>
      <c r="KR47" s="357"/>
      <c r="KS47" s="357"/>
      <c r="KT47" s="357"/>
      <c r="KU47" s="357"/>
      <c r="KV47" s="357"/>
      <c r="KW47" s="357"/>
      <c r="KX47" s="357"/>
      <c r="KY47" s="357"/>
      <c r="KZ47" s="357"/>
      <c r="LA47" s="357"/>
      <c r="LB47" s="357"/>
      <c r="LC47" s="357"/>
      <c r="LD47" s="357"/>
      <c r="LE47" s="357"/>
      <c r="LF47" s="357"/>
      <c r="LG47" s="357"/>
      <c r="LH47" s="357"/>
      <c r="LI47" s="357"/>
      <c r="LJ47" s="357"/>
      <c r="LK47" s="357"/>
      <c r="LL47" s="357"/>
      <c r="LM47" s="357"/>
      <c r="LN47" s="357"/>
      <c r="LO47" s="357"/>
      <c r="LP47" s="357"/>
      <c r="LQ47" s="357"/>
      <c r="LR47" s="357"/>
      <c r="LS47" s="357"/>
      <c r="LT47" s="357"/>
      <c r="LU47" s="357"/>
      <c r="LV47" s="357"/>
      <c r="LW47" s="357"/>
      <c r="LX47" s="357"/>
      <c r="LY47" s="357"/>
      <c r="LZ47" s="357"/>
      <c r="MA47" s="357"/>
      <c r="MB47" s="357"/>
      <c r="MC47" s="357"/>
      <c r="MD47" s="357"/>
      <c r="ME47" s="357"/>
      <c r="MF47" s="357"/>
      <c r="MG47" s="357"/>
      <c r="MH47" s="357"/>
      <c r="MI47" s="357"/>
      <c r="MJ47" s="357"/>
      <c r="MK47" s="357"/>
      <c r="ML47" s="357"/>
      <c r="MM47" s="357"/>
      <c r="MN47" s="357"/>
      <c r="MO47" s="357"/>
      <c r="MP47" s="357"/>
      <c r="MQ47" s="357"/>
      <c r="MR47" s="357"/>
      <c r="MS47" s="357"/>
      <c r="MT47" s="357"/>
      <c r="MU47" s="357"/>
      <c r="MV47" s="357"/>
      <c r="MW47" s="357"/>
      <c r="MX47" s="357"/>
      <c r="MY47" s="357"/>
      <c r="MZ47" s="357"/>
      <c r="NA47" s="357"/>
      <c r="NB47" s="357"/>
      <c r="NC47" s="357"/>
      <c r="ND47" s="357"/>
      <c r="NE47" s="357"/>
      <c r="NF47" s="357"/>
      <c r="NG47" s="357"/>
      <c r="NH47" s="357"/>
      <c r="NI47" s="357"/>
      <c r="NJ47" s="357"/>
      <c r="NK47" s="357"/>
      <c r="NL47" s="357"/>
      <c r="NM47" s="357"/>
      <c r="NN47" s="357"/>
      <c r="NO47" s="357"/>
      <c r="NP47" s="357"/>
      <c r="NQ47" s="357"/>
      <c r="NR47" s="357"/>
      <c r="NS47" s="357"/>
      <c r="NT47" s="357"/>
      <c r="NU47" s="357"/>
      <c r="NV47" s="357"/>
      <c r="NW47" s="357"/>
      <c r="NX47" s="357"/>
      <c r="NY47" s="357"/>
      <c r="NZ47" s="357"/>
      <c r="OA47" s="357"/>
      <c r="OB47" s="357"/>
      <c r="OC47" s="357"/>
      <c r="OD47" s="357"/>
      <c r="OE47" s="357"/>
      <c r="OF47" s="357"/>
      <c r="OG47" s="357"/>
      <c r="OH47" s="357"/>
      <c r="OI47" s="357"/>
      <c r="OJ47" s="357"/>
      <c r="OK47" s="357"/>
      <c r="OL47" s="357"/>
      <c r="OM47" s="357"/>
      <c r="ON47" s="357"/>
      <c r="OO47" s="357"/>
      <c r="OP47" s="357"/>
      <c r="OQ47" s="357"/>
      <c r="OR47" s="357"/>
      <c r="OS47" s="357"/>
      <c r="OT47" s="357"/>
      <c r="OU47" s="357"/>
      <c r="OV47" s="357"/>
      <c r="OW47" s="357"/>
      <c r="OX47" s="357"/>
      <c r="OY47" s="357"/>
      <c r="OZ47" s="357"/>
      <c r="PA47" s="357"/>
      <c r="PB47" s="357"/>
      <c r="PC47" s="357"/>
      <c r="PD47" s="357"/>
      <c r="PE47" s="357"/>
      <c r="PF47" s="357"/>
      <c r="PG47" s="357"/>
      <c r="PH47" s="357"/>
      <c r="PI47" s="357"/>
      <c r="PJ47" s="357"/>
      <c r="PK47" s="357"/>
      <c r="PL47" s="357"/>
      <c r="PM47" s="357"/>
      <c r="PN47" s="357"/>
      <c r="PO47" s="357"/>
      <c r="PP47" s="357"/>
      <c r="PQ47" s="357"/>
      <c r="PR47" s="357"/>
      <c r="PS47" s="357"/>
      <c r="PT47" s="357"/>
      <c r="PU47" s="357"/>
      <c r="PV47" s="357"/>
      <c r="PW47" s="357"/>
      <c r="PX47" s="357"/>
      <c r="PY47" s="357"/>
      <c r="PZ47" s="357"/>
      <c r="QA47" s="357"/>
      <c r="QB47" s="357"/>
      <c r="QC47" s="357"/>
      <c r="QD47" s="357"/>
      <c r="QE47" s="357"/>
      <c r="QF47" s="357"/>
      <c r="QG47" s="357"/>
      <c r="QH47" s="357"/>
      <c r="QI47" s="357"/>
      <c r="QJ47" s="357"/>
      <c r="QK47" s="357"/>
      <c r="QL47" s="357"/>
      <c r="QM47" s="357"/>
      <c r="QN47" s="357"/>
      <c r="QO47" s="357"/>
      <c r="QP47" s="357"/>
      <c r="QQ47" s="357"/>
      <c r="QR47" s="357"/>
      <c r="QS47" s="357"/>
      <c r="QT47" s="357"/>
      <c r="QU47" s="357"/>
      <c r="QV47" s="357"/>
      <c r="QW47" s="357"/>
      <c r="QX47" s="357"/>
      <c r="QY47" s="357"/>
      <c r="QZ47" s="357"/>
      <c r="RA47" s="357"/>
      <c r="RB47" s="357"/>
      <c r="RC47" s="357"/>
      <c r="RD47" s="357"/>
      <c r="RE47" s="357"/>
      <c r="RF47" s="357"/>
      <c r="RG47" s="357"/>
      <c r="RH47" s="357"/>
      <c r="RI47" s="357"/>
      <c r="RJ47" s="357"/>
      <c r="RK47" s="357"/>
      <c r="RL47" s="357"/>
      <c r="RM47" s="357"/>
      <c r="RN47" s="357"/>
      <c r="RO47" s="357"/>
      <c r="RP47" s="357"/>
      <c r="RQ47" s="357"/>
      <c r="RR47" s="357"/>
      <c r="RS47" s="357"/>
      <c r="RT47" s="357"/>
      <c r="RU47" s="357"/>
      <c r="RV47" s="357"/>
      <c r="RW47" s="357"/>
      <c r="RX47" s="357"/>
      <c r="RY47" s="357"/>
      <c r="RZ47" s="357"/>
      <c r="SA47" s="357"/>
      <c r="SB47" s="357"/>
      <c r="SC47" s="357"/>
      <c r="SD47" s="357"/>
      <c r="SE47" s="357"/>
      <c r="SF47" s="357"/>
      <c r="SG47" s="357"/>
      <c r="SH47" s="357"/>
      <c r="SI47" s="357"/>
      <c r="SJ47" s="357"/>
      <c r="SK47" s="357"/>
      <c r="SL47" s="357"/>
      <c r="SM47" s="357"/>
      <c r="SN47" s="357"/>
      <c r="SO47" s="357"/>
      <c r="SP47" s="357"/>
      <c r="SQ47" s="357"/>
      <c r="SR47" s="357"/>
      <c r="SS47" s="357"/>
      <c r="ST47" s="357"/>
      <c r="SU47" s="357"/>
      <c r="SV47" s="357"/>
      <c r="SW47" s="357"/>
      <c r="SX47" s="357"/>
      <c r="SY47" s="357"/>
      <c r="SZ47" s="357"/>
      <c r="TA47" s="357"/>
      <c r="TB47" s="357"/>
      <c r="TC47" s="357"/>
      <c r="TD47" s="357"/>
      <c r="TE47" s="357"/>
      <c r="TF47" s="357"/>
      <c r="TG47" s="357"/>
      <c r="TH47" s="357"/>
      <c r="TI47" s="357"/>
      <c r="TJ47" s="357"/>
      <c r="TK47" s="357"/>
      <c r="TL47" s="357"/>
      <c r="TM47" s="357"/>
      <c r="TN47" s="357"/>
      <c r="TO47" s="357"/>
      <c r="TP47" s="357"/>
      <c r="TQ47" s="357"/>
      <c r="TR47" s="357"/>
      <c r="TS47" s="357"/>
      <c r="TT47" s="357"/>
      <c r="TU47" s="357"/>
      <c r="TV47" s="357"/>
      <c r="TW47" s="357"/>
      <c r="TX47" s="357"/>
      <c r="TY47" s="357"/>
      <c r="TZ47" s="357"/>
      <c r="UA47" s="357"/>
      <c r="UB47" s="357"/>
      <c r="UC47" s="357"/>
      <c r="UD47" s="357"/>
      <c r="UE47" s="357"/>
      <c r="UF47" s="357"/>
      <c r="UG47" s="357"/>
      <c r="UH47" s="357"/>
      <c r="UI47" s="357"/>
      <c r="UJ47" s="357"/>
      <c r="UK47" s="357"/>
      <c r="UL47" s="357"/>
      <c r="UM47" s="357"/>
      <c r="UN47" s="357"/>
      <c r="UO47" s="357"/>
      <c r="UP47" s="357"/>
      <c r="UQ47" s="357"/>
      <c r="UR47" s="357"/>
      <c r="US47" s="357"/>
      <c r="UT47" s="357"/>
      <c r="UU47" s="357"/>
      <c r="UV47" s="357"/>
      <c r="UW47" s="357"/>
      <c r="UX47" s="357"/>
      <c r="UY47" s="357"/>
      <c r="UZ47" s="357"/>
      <c r="VA47" s="357"/>
      <c r="VB47" s="357"/>
      <c r="VC47" s="357"/>
      <c r="VD47" s="357"/>
      <c r="VE47" s="357"/>
      <c r="VF47" s="357"/>
      <c r="VG47" s="357"/>
      <c r="VH47" s="357"/>
      <c r="VI47" s="357"/>
      <c r="VJ47" s="357"/>
      <c r="VK47" s="357"/>
      <c r="VL47" s="357"/>
      <c r="VM47" s="357"/>
      <c r="VN47" s="357"/>
    </row>
    <row r="48" spans="1:586" s="307" customFormat="1" ht="14.25" customHeight="1">
      <c r="A48" s="1141" t="s">
        <v>284</v>
      </c>
      <c r="B48" s="1142"/>
      <c r="C48" s="1142"/>
      <c r="D48" s="1142"/>
      <c r="E48" s="1142"/>
      <c r="F48" s="1143"/>
      <c r="G48" s="1157"/>
      <c r="H48" s="1095"/>
      <c r="I48" s="1095"/>
      <c r="J48" s="1095"/>
      <c r="K48" s="1095"/>
      <c r="L48" s="1095"/>
      <c r="M48" s="1095"/>
      <c r="N48" s="1095"/>
      <c r="O48" s="1095"/>
      <c r="P48" s="1095"/>
      <c r="Q48" s="1095"/>
      <c r="R48" s="1095"/>
      <c r="S48" s="1095"/>
      <c r="T48" s="1095"/>
      <c r="U48" s="1095"/>
      <c r="V48" s="1095"/>
      <c r="W48" s="1095"/>
      <c r="X48" s="1095"/>
      <c r="Y48" s="1095"/>
      <c r="Z48" s="1095"/>
      <c r="AA48" s="1096"/>
      <c r="AB48" s="1169" t="s">
        <v>425</v>
      </c>
      <c r="AC48" s="1170"/>
      <c r="AD48" s="1170"/>
      <c r="AE48" s="1170"/>
      <c r="AF48" s="1170"/>
      <c r="AG48" s="1170"/>
      <c r="AH48" s="1171"/>
      <c r="AI48" s="1168"/>
      <c r="AJ48" s="1090"/>
      <c r="AK48" s="1090"/>
      <c r="AL48" s="1090"/>
      <c r="AM48" s="1090"/>
      <c r="AN48" s="1091"/>
      <c r="AO48" s="354"/>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57"/>
      <c r="IK48" s="357"/>
      <c r="IL48" s="357"/>
      <c r="IM48" s="357"/>
      <c r="IN48" s="357"/>
      <c r="IO48" s="357"/>
      <c r="IP48" s="357"/>
      <c r="IQ48" s="357"/>
      <c r="IR48" s="357"/>
      <c r="IS48" s="357"/>
      <c r="IT48" s="357"/>
      <c r="IU48" s="357"/>
      <c r="IV48" s="357"/>
      <c r="IW48" s="357"/>
      <c r="IX48" s="357"/>
      <c r="IY48" s="357"/>
      <c r="IZ48" s="357"/>
      <c r="JA48" s="357"/>
      <c r="JB48" s="357"/>
      <c r="JC48" s="357"/>
      <c r="JD48" s="357"/>
      <c r="JE48" s="357"/>
      <c r="JF48" s="357"/>
      <c r="JG48" s="357"/>
      <c r="JH48" s="357"/>
      <c r="JI48" s="357"/>
      <c r="JJ48" s="357"/>
      <c r="JK48" s="357"/>
      <c r="JL48" s="357"/>
      <c r="JM48" s="357"/>
      <c r="JN48" s="357"/>
      <c r="JO48" s="357"/>
      <c r="JP48" s="357"/>
      <c r="JQ48" s="357"/>
      <c r="JR48" s="357"/>
      <c r="JS48" s="357"/>
      <c r="JT48" s="357"/>
      <c r="JU48" s="357"/>
      <c r="JV48" s="357"/>
      <c r="JW48" s="357"/>
      <c r="JX48" s="357"/>
      <c r="JY48" s="357"/>
      <c r="JZ48" s="357"/>
      <c r="KA48" s="357"/>
      <c r="KB48" s="357"/>
      <c r="KC48" s="357"/>
      <c r="KD48" s="357"/>
      <c r="KE48" s="357"/>
      <c r="KF48" s="357"/>
      <c r="KG48" s="357"/>
      <c r="KH48" s="357"/>
      <c r="KI48" s="357"/>
      <c r="KJ48" s="357"/>
      <c r="KK48" s="357"/>
      <c r="KL48" s="357"/>
      <c r="KM48" s="357"/>
      <c r="KN48" s="357"/>
      <c r="KO48" s="357"/>
      <c r="KP48" s="357"/>
      <c r="KQ48" s="357"/>
      <c r="KR48" s="357"/>
      <c r="KS48" s="357"/>
      <c r="KT48" s="357"/>
      <c r="KU48" s="357"/>
      <c r="KV48" s="357"/>
      <c r="KW48" s="357"/>
      <c r="KX48" s="357"/>
      <c r="KY48" s="357"/>
      <c r="KZ48" s="357"/>
      <c r="LA48" s="357"/>
      <c r="LB48" s="357"/>
      <c r="LC48" s="357"/>
      <c r="LD48" s="357"/>
      <c r="LE48" s="357"/>
      <c r="LF48" s="357"/>
      <c r="LG48" s="357"/>
      <c r="LH48" s="357"/>
      <c r="LI48" s="357"/>
      <c r="LJ48" s="357"/>
      <c r="LK48" s="357"/>
      <c r="LL48" s="357"/>
      <c r="LM48" s="357"/>
      <c r="LN48" s="357"/>
      <c r="LO48" s="357"/>
      <c r="LP48" s="357"/>
      <c r="LQ48" s="357"/>
      <c r="LR48" s="357"/>
      <c r="LS48" s="357"/>
      <c r="LT48" s="357"/>
      <c r="LU48" s="357"/>
      <c r="LV48" s="357"/>
      <c r="LW48" s="357"/>
      <c r="LX48" s="357"/>
      <c r="LY48" s="357"/>
      <c r="LZ48" s="357"/>
      <c r="MA48" s="357"/>
      <c r="MB48" s="357"/>
      <c r="MC48" s="357"/>
      <c r="MD48" s="357"/>
      <c r="ME48" s="357"/>
      <c r="MF48" s="357"/>
      <c r="MG48" s="357"/>
      <c r="MH48" s="357"/>
      <c r="MI48" s="357"/>
      <c r="MJ48" s="357"/>
      <c r="MK48" s="357"/>
      <c r="ML48" s="357"/>
      <c r="MM48" s="357"/>
      <c r="MN48" s="357"/>
      <c r="MO48" s="357"/>
      <c r="MP48" s="357"/>
      <c r="MQ48" s="357"/>
      <c r="MR48" s="357"/>
      <c r="MS48" s="357"/>
      <c r="MT48" s="357"/>
      <c r="MU48" s="357"/>
      <c r="MV48" s="357"/>
      <c r="MW48" s="357"/>
      <c r="MX48" s="357"/>
      <c r="MY48" s="357"/>
      <c r="MZ48" s="357"/>
      <c r="NA48" s="357"/>
      <c r="NB48" s="357"/>
      <c r="NC48" s="357"/>
      <c r="ND48" s="357"/>
      <c r="NE48" s="357"/>
      <c r="NF48" s="357"/>
      <c r="NG48" s="357"/>
      <c r="NH48" s="357"/>
      <c r="NI48" s="357"/>
      <c r="NJ48" s="357"/>
      <c r="NK48" s="357"/>
      <c r="NL48" s="357"/>
      <c r="NM48" s="357"/>
      <c r="NN48" s="357"/>
      <c r="NO48" s="357"/>
      <c r="NP48" s="357"/>
      <c r="NQ48" s="357"/>
      <c r="NR48" s="357"/>
      <c r="NS48" s="357"/>
      <c r="NT48" s="357"/>
      <c r="NU48" s="357"/>
      <c r="NV48" s="357"/>
      <c r="NW48" s="357"/>
      <c r="NX48" s="357"/>
      <c r="NY48" s="357"/>
      <c r="NZ48" s="357"/>
      <c r="OA48" s="357"/>
      <c r="OB48" s="357"/>
      <c r="OC48" s="357"/>
      <c r="OD48" s="357"/>
      <c r="OE48" s="357"/>
      <c r="OF48" s="357"/>
      <c r="OG48" s="357"/>
      <c r="OH48" s="357"/>
      <c r="OI48" s="357"/>
      <c r="OJ48" s="357"/>
      <c r="OK48" s="357"/>
      <c r="OL48" s="357"/>
      <c r="OM48" s="357"/>
      <c r="ON48" s="357"/>
      <c r="OO48" s="357"/>
      <c r="OP48" s="357"/>
      <c r="OQ48" s="357"/>
      <c r="OR48" s="357"/>
      <c r="OS48" s="357"/>
      <c r="OT48" s="357"/>
      <c r="OU48" s="357"/>
      <c r="OV48" s="357"/>
      <c r="OW48" s="357"/>
      <c r="OX48" s="357"/>
      <c r="OY48" s="357"/>
      <c r="OZ48" s="357"/>
      <c r="PA48" s="357"/>
      <c r="PB48" s="357"/>
      <c r="PC48" s="357"/>
      <c r="PD48" s="357"/>
      <c r="PE48" s="357"/>
      <c r="PF48" s="357"/>
      <c r="PG48" s="357"/>
      <c r="PH48" s="357"/>
      <c r="PI48" s="357"/>
      <c r="PJ48" s="357"/>
      <c r="PK48" s="357"/>
      <c r="PL48" s="357"/>
      <c r="PM48" s="357"/>
      <c r="PN48" s="357"/>
      <c r="PO48" s="357"/>
      <c r="PP48" s="357"/>
      <c r="PQ48" s="357"/>
      <c r="PR48" s="357"/>
      <c r="PS48" s="357"/>
      <c r="PT48" s="357"/>
      <c r="PU48" s="357"/>
      <c r="PV48" s="357"/>
      <c r="PW48" s="357"/>
      <c r="PX48" s="357"/>
      <c r="PY48" s="357"/>
      <c r="PZ48" s="357"/>
      <c r="QA48" s="357"/>
      <c r="QB48" s="357"/>
      <c r="QC48" s="357"/>
      <c r="QD48" s="357"/>
      <c r="QE48" s="357"/>
      <c r="QF48" s="357"/>
      <c r="QG48" s="357"/>
      <c r="QH48" s="357"/>
      <c r="QI48" s="357"/>
      <c r="QJ48" s="357"/>
      <c r="QK48" s="357"/>
      <c r="QL48" s="357"/>
      <c r="QM48" s="357"/>
      <c r="QN48" s="357"/>
      <c r="QO48" s="357"/>
      <c r="QP48" s="357"/>
      <c r="QQ48" s="357"/>
      <c r="QR48" s="357"/>
      <c r="QS48" s="357"/>
      <c r="QT48" s="357"/>
      <c r="QU48" s="357"/>
      <c r="QV48" s="357"/>
      <c r="QW48" s="357"/>
      <c r="QX48" s="357"/>
      <c r="QY48" s="357"/>
      <c r="QZ48" s="357"/>
      <c r="RA48" s="357"/>
      <c r="RB48" s="357"/>
      <c r="RC48" s="357"/>
      <c r="RD48" s="357"/>
      <c r="RE48" s="357"/>
      <c r="RF48" s="357"/>
      <c r="RG48" s="357"/>
      <c r="RH48" s="357"/>
      <c r="RI48" s="357"/>
      <c r="RJ48" s="357"/>
      <c r="RK48" s="357"/>
      <c r="RL48" s="357"/>
      <c r="RM48" s="357"/>
      <c r="RN48" s="357"/>
      <c r="RO48" s="357"/>
      <c r="RP48" s="357"/>
      <c r="RQ48" s="357"/>
      <c r="RR48" s="357"/>
      <c r="RS48" s="357"/>
      <c r="RT48" s="357"/>
      <c r="RU48" s="357"/>
      <c r="RV48" s="357"/>
      <c r="RW48" s="357"/>
      <c r="RX48" s="357"/>
      <c r="RY48" s="357"/>
      <c r="RZ48" s="357"/>
      <c r="SA48" s="357"/>
      <c r="SB48" s="357"/>
      <c r="SC48" s="357"/>
      <c r="SD48" s="357"/>
      <c r="SE48" s="357"/>
      <c r="SF48" s="357"/>
      <c r="SG48" s="357"/>
      <c r="SH48" s="357"/>
      <c r="SI48" s="357"/>
      <c r="SJ48" s="357"/>
      <c r="SK48" s="357"/>
      <c r="SL48" s="357"/>
      <c r="SM48" s="357"/>
      <c r="SN48" s="357"/>
      <c r="SO48" s="357"/>
      <c r="SP48" s="357"/>
      <c r="SQ48" s="357"/>
      <c r="SR48" s="357"/>
      <c r="SS48" s="357"/>
      <c r="ST48" s="357"/>
      <c r="SU48" s="357"/>
      <c r="SV48" s="357"/>
      <c r="SW48" s="357"/>
      <c r="SX48" s="357"/>
      <c r="SY48" s="357"/>
      <c r="SZ48" s="357"/>
      <c r="TA48" s="357"/>
      <c r="TB48" s="357"/>
      <c r="TC48" s="357"/>
      <c r="TD48" s="357"/>
      <c r="TE48" s="357"/>
      <c r="TF48" s="357"/>
      <c r="TG48" s="357"/>
      <c r="TH48" s="357"/>
      <c r="TI48" s="357"/>
      <c r="TJ48" s="357"/>
      <c r="TK48" s="357"/>
      <c r="TL48" s="357"/>
      <c r="TM48" s="357"/>
      <c r="TN48" s="357"/>
      <c r="TO48" s="357"/>
      <c r="TP48" s="357"/>
      <c r="TQ48" s="357"/>
      <c r="TR48" s="357"/>
      <c r="TS48" s="357"/>
      <c r="TT48" s="357"/>
      <c r="TU48" s="357"/>
      <c r="TV48" s="357"/>
      <c r="TW48" s="357"/>
      <c r="TX48" s="357"/>
      <c r="TY48" s="357"/>
      <c r="TZ48" s="357"/>
      <c r="UA48" s="357"/>
      <c r="UB48" s="357"/>
      <c r="UC48" s="357"/>
      <c r="UD48" s="357"/>
      <c r="UE48" s="357"/>
      <c r="UF48" s="357"/>
      <c r="UG48" s="357"/>
      <c r="UH48" s="357"/>
      <c r="UI48" s="357"/>
      <c r="UJ48" s="357"/>
      <c r="UK48" s="357"/>
      <c r="UL48" s="357"/>
      <c r="UM48" s="357"/>
      <c r="UN48" s="357"/>
      <c r="UO48" s="357"/>
      <c r="UP48" s="357"/>
      <c r="UQ48" s="357"/>
      <c r="UR48" s="357"/>
      <c r="US48" s="357"/>
      <c r="UT48" s="357"/>
      <c r="UU48" s="357"/>
      <c r="UV48" s="357"/>
      <c r="UW48" s="357"/>
      <c r="UX48" s="357"/>
      <c r="UY48" s="357"/>
      <c r="UZ48" s="357"/>
      <c r="VA48" s="357"/>
      <c r="VB48" s="357"/>
      <c r="VC48" s="357"/>
      <c r="VD48" s="357"/>
      <c r="VE48" s="357"/>
      <c r="VF48" s="357"/>
      <c r="VG48" s="357"/>
      <c r="VH48" s="357"/>
      <c r="VI48" s="357"/>
      <c r="VJ48" s="357"/>
      <c r="VK48" s="357"/>
      <c r="VL48" s="357"/>
      <c r="VM48" s="357"/>
      <c r="VN48" s="357"/>
    </row>
    <row r="49" spans="1:586" s="307" customFormat="1" ht="12" customHeight="1">
      <c r="A49" s="1138" t="s">
        <v>289</v>
      </c>
      <c r="B49" s="1139"/>
      <c r="C49" s="1139"/>
      <c r="D49" s="1139"/>
      <c r="E49" s="1139"/>
      <c r="F49" s="1140"/>
      <c r="G49" s="1097"/>
      <c r="H49" s="1098"/>
      <c r="I49" s="1098"/>
      <c r="J49" s="1098"/>
      <c r="K49" s="1098"/>
      <c r="L49" s="1098"/>
      <c r="M49" s="1098"/>
      <c r="N49" s="1098"/>
      <c r="O49" s="1098"/>
      <c r="P49" s="1098"/>
      <c r="Q49" s="1098"/>
      <c r="R49" s="1098"/>
      <c r="S49" s="1098"/>
      <c r="T49" s="1098"/>
      <c r="U49" s="1098"/>
      <c r="V49" s="1098"/>
      <c r="W49" s="1098"/>
      <c r="X49" s="1098"/>
      <c r="Y49" s="1098"/>
      <c r="Z49" s="1098"/>
      <c r="AA49" s="1099"/>
      <c r="AB49" s="1138" t="s">
        <v>426</v>
      </c>
      <c r="AC49" s="1139"/>
      <c r="AD49" s="1139"/>
      <c r="AE49" s="1139"/>
      <c r="AF49" s="1139"/>
      <c r="AG49" s="1139"/>
      <c r="AH49" s="1140"/>
      <c r="AI49" s="1092"/>
      <c r="AJ49" s="1092"/>
      <c r="AK49" s="1092"/>
      <c r="AL49" s="1092"/>
      <c r="AM49" s="1092"/>
      <c r="AN49" s="1093"/>
      <c r="AO49" s="354"/>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57"/>
      <c r="IK49" s="357"/>
      <c r="IL49" s="357"/>
      <c r="IM49" s="357"/>
      <c r="IN49" s="357"/>
      <c r="IO49" s="357"/>
      <c r="IP49" s="357"/>
      <c r="IQ49" s="357"/>
      <c r="IR49" s="357"/>
      <c r="IS49" s="357"/>
      <c r="IT49" s="357"/>
      <c r="IU49" s="357"/>
      <c r="IV49" s="357"/>
      <c r="IW49" s="357"/>
      <c r="IX49" s="357"/>
      <c r="IY49" s="357"/>
      <c r="IZ49" s="357"/>
      <c r="JA49" s="357"/>
      <c r="JB49" s="357"/>
      <c r="JC49" s="357"/>
      <c r="JD49" s="357"/>
      <c r="JE49" s="357"/>
      <c r="JF49" s="357"/>
      <c r="JG49" s="357"/>
      <c r="JH49" s="357"/>
      <c r="JI49" s="357"/>
      <c r="JJ49" s="357"/>
      <c r="JK49" s="357"/>
      <c r="JL49" s="357"/>
      <c r="JM49" s="357"/>
      <c r="JN49" s="357"/>
      <c r="JO49" s="357"/>
      <c r="JP49" s="357"/>
      <c r="JQ49" s="357"/>
      <c r="JR49" s="357"/>
      <c r="JS49" s="357"/>
      <c r="JT49" s="357"/>
      <c r="JU49" s="357"/>
      <c r="JV49" s="357"/>
      <c r="JW49" s="357"/>
      <c r="JX49" s="357"/>
      <c r="JY49" s="357"/>
      <c r="JZ49" s="357"/>
      <c r="KA49" s="357"/>
      <c r="KB49" s="357"/>
      <c r="KC49" s="357"/>
      <c r="KD49" s="357"/>
      <c r="KE49" s="357"/>
      <c r="KF49" s="357"/>
      <c r="KG49" s="357"/>
      <c r="KH49" s="357"/>
      <c r="KI49" s="357"/>
      <c r="KJ49" s="357"/>
      <c r="KK49" s="357"/>
      <c r="KL49" s="357"/>
      <c r="KM49" s="357"/>
      <c r="KN49" s="357"/>
      <c r="KO49" s="357"/>
      <c r="KP49" s="357"/>
      <c r="KQ49" s="357"/>
      <c r="KR49" s="357"/>
      <c r="KS49" s="357"/>
      <c r="KT49" s="357"/>
      <c r="KU49" s="357"/>
      <c r="KV49" s="357"/>
      <c r="KW49" s="357"/>
      <c r="KX49" s="357"/>
      <c r="KY49" s="357"/>
      <c r="KZ49" s="357"/>
      <c r="LA49" s="357"/>
      <c r="LB49" s="357"/>
      <c r="LC49" s="357"/>
      <c r="LD49" s="357"/>
      <c r="LE49" s="357"/>
      <c r="LF49" s="357"/>
      <c r="LG49" s="357"/>
      <c r="LH49" s="357"/>
      <c r="LI49" s="357"/>
      <c r="LJ49" s="357"/>
      <c r="LK49" s="357"/>
      <c r="LL49" s="357"/>
      <c r="LM49" s="357"/>
      <c r="LN49" s="357"/>
      <c r="LO49" s="357"/>
      <c r="LP49" s="357"/>
      <c r="LQ49" s="357"/>
      <c r="LR49" s="357"/>
      <c r="LS49" s="357"/>
      <c r="LT49" s="357"/>
      <c r="LU49" s="357"/>
      <c r="LV49" s="357"/>
      <c r="LW49" s="357"/>
      <c r="LX49" s="357"/>
      <c r="LY49" s="357"/>
      <c r="LZ49" s="357"/>
      <c r="MA49" s="357"/>
      <c r="MB49" s="357"/>
      <c r="MC49" s="357"/>
      <c r="MD49" s="357"/>
      <c r="ME49" s="357"/>
      <c r="MF49" s="357"/>
      <c r="MG49" s="357"/>
      <c r="MH49" s="357"/>
      <c r="MI49" s="357"/>
      <c r="MJ49" s="357"/>
      <c r="MK49" s="357"/>
      <c r="ML49" s="357"/>
      <c r="MM49" s="357"/>
      <c r="MN49" s="357"/>
      <c r="MO49" s="357"/>
      <c r="MP49" s="357"/>
      <c r="MQ49" s="357"/>
      <c r="MR49" s="357"/>
      <c r="MS49" s="357"/>
      <c r="MT49" s="357"/>
      <c r="MU49" s="357"/>
      <c r="MV49" s="357"/>
      <c r="MW49" s="357"/>
      <c r="MX49" s="357"/>
      <c r="MY49" s="357"/>
      <c r="MZ49" s="357"/>
      <c r="NA49" s="357"/>
      <c r="NB49" s="357"/>
      <c r="NC49" s="357"/>
      <c r="ND49" s="357"/>
      <c r="NE49" s="357"/>
      <c r="NF49" s="357"/>
      <c r="NG49" s="357"/>
      <c r="NH49" s="357"/>
      <c r="NI49" s="357"/>
      <c r="NJ49" s="357"/>
      <c r="NK49" s="357"/>
      <c r="NL49" s="357"/>
      <c r="NM49" s="357"/>
      <c r="NN49" s="357"/>
      <c r="NO49" s="357"/>
      <c r="NP49" s="357"/>
      <c r="NQ49" s="357"/>
      <c r="NR49" s="357"/>
      <c r="NS49" s="357"/>
      <c r="NT49" s="357"/>
      <c r="NU49" s="357"/>
      <c r="NV49" s="357"/>
      <c r="NW49" s="357"/>
      <c r="NX49" s="357"/>
      <c r="NY49" s="357"/>
      <c r="NZ49" s="357"/>
      <c r="OA49" s="357"/>
      <c r="OB49" s="357"/>
      <c r="OC49" s="357"/>
      <c r="OD49" s="357"/>
      <c r="OE49" s="357"/>
      <c r="OF49" s="357"/>
      <c r="OG49" s="357"/>
      <c r="OH49" s="357"/>
      <c r="OI49" s="357"/>
      <c r="OJ49" s="357"/>
      <c r="OK49" s="357"/>
      <c r="OL49" s="357"/>
      <c r="OM49" s="357"/>
      <c r="ON49" s="357"/>
      <c r="OO49" s="357"/>
      <c r="OP49" s="357"/>
      <c r="OQ49" s="357"/>
      <c r="OR49" s="357"/>
      <c r="OS49" s="357"/>
      <c r="OT49" s="357"/>
      <c r="OU49" s="357"/>
      <c r="OV49" s="357"/>
      <c r="OW49" s="357"/>
      <c r="OX49" s="357"/>
      <c r="OY49" s="357"/>
      <c r="OZ49" s="357"/>
      <c r="PA49" s="357"/>
      <c r="PB49" s="357"/>
      <c r="PC49" s="357"/>
      <c r="PD49" s="357"/>
      <c r="PE49" s="357"/>
      <c r="PF49" s="357"/>
      <c r="PG49" s="357"/>
      <c r="PH49" s="357"/>
      <c r="PI49" s="357"/>
      <c r="PJ49" s="357"/>
      <c r="PK49" s="357"/>
      <c r="PL49" s="357"/>
      <c r="PM49" s="357"/>
      <c r="PN49" s="357"/>
      <c r="PO49" s="357"/>
      <c r="PP49" s="357"/>
      <c r="PQ49" s="357"/>
      <c r="PR49" s="357"/>
      <c r="PS49" s="357"/>
      <c r="PT49" s="357"/>
      <c r="PU49" s="357"/>
      <c r="PV49" s="357"/>
      <c r="PW49" s="357"/>
      <c r="PX49" s="357"/>
      <c r="PY49" s="357"/>
      <c r="PZ49" s="357"/>
      <c r="QA49" s="357"/>
      <c r="QB49" s="357"/>
      <c r="QC49" s="357"/>
      <c r="QD49" s="357"/>
      <c r="QE49" s="357"/>
      <c r="QF49" s="357"/>
      <c r="QG49" s="357"/>
      <c r="QH49" s="357"/>
      <c r="QI49" s="357"/>
      <c r="QJ49" s="357"/>
      <c r="QK49" s="357"/>
      <c r="QL49" s="357"/>
      <c r="QM49" s="357"/>
      <c r="QN49" s="357"/>
      <c r="QO49" s="357"/>
      <c r="QP49" s="357"/>
      <c r="QQ49" s="357"/>
      <c r="QR49" s="357"/>
      <c r="QS49" s="357"/>
      <c r="QT49" s="357"/>
      <c r="QU49" s="357"/>
      <c r="QV49" s="357"/>
      <c r="QW49" s="357"/>
      <c r="QX49" s="357"/>
      <c r="QY49" s="357"/>
      <c r="QZ49" s="357"/>
      <c r="RA49" s="357"/>
      <c r="RB49" s="357"/>
      <c r="RC49" s="357"/>
      <c r="RD49" s="357"/>
      <c r="RE49" s="357"/>
      <c r="RF49" s="357"/>
      <c r="RG49" s="357"/>
      <c r="RH49" s="357"/>
      <c r="RI49" s="357"/>
      <c r="RJ49" s="357"/>
      <c r="RK49" s="357"/>
      <c r="RL49" s="357"/>
      <c r="RM49" s="357"/>
      <c r="RN49" s="357"/>
      <c r="RO49" s="357"/>
      <c r="RP49" s="357"/>
      <c r="RQ49" s="357"/>
      <c r="RR49" s="357"/>
      <c r="RS49" s="357"/>
      <c r="RT49" s="357"/>
      <c r="RU49" s="357"/>
      <c r="RV49" s="357"/>
      <c r="RW49" s="357"/>
      <c r="RX49" s="357"/>
      <c r="RY49" s="357"/>
      <c r="RZ49" s="357"/>
      <c r="SA49" s="357"/>
      <c r="SB49" s="357"/>
      <c r="SC49" s="357"/>
      <c r="SD49" s="357"/>
      <c r="SE49" s="357"/>
      <c r="SF49" s="357"/>
      <c r="SG49" s="357"/>
      <c r="SH49" s="357"/>
      <c r="SI49" s="357"/>
      <c r="SJ49" s="357"/>
      <c r="SK49" s="357"/>
      <c r="SL49" s="357"/>
      <c r="SM49" s="357"/>
      <c r="SN49" s="357"/>
      <c r="SO49" s="357"/>
      <c r="SP49" s="357"/>
      <c r="SQ49" s="357"/>
      <c r="SR49" s="357"/>
      <c r="SS49" s="357"/>
      <c r="ST49" s="357"/>
      <c r="SU49" s="357"/>
      <c r="SV49" s="357"/>
      <c r="SW49" s="357"/>
      <c r="SX49" s="357"/>
      <c r="SY49" s="357"/>
      <c r="SZ49" s="357"/>
      <c r="TA49" s="357"/>
      <c r="TB49" s="357"/>
      <c r="TC49" s="357"/>
      <c r="TD49" s="357"/>
      <c r="TE49" s="357"/>
      <c r="TF49" s="357"/>
      <c r="TG49" s="357"/>
      <c r="TH49" s="357"/>
      <c r="TI49" s="357"/>
      <c r="TJ49" s="357"/>
      <c r="TK49" s="357"/>
      <c r="TL49" s="357"/>
      <c r="TM49" s="357"/>
      <c r="TN49" s="357"/>
      <c r="TO49" s="357"/>
      <c r="TP49" s="357"/>
      <c r="TQ49" s="357"/>
      <c r="TR49" s="357"/>
      <c r="TS49" s="357"/>
      <c r="TT49" s="357"/>
      <c r="TU49" s="357"/>
      <c r="TV49" s="357"/>
      <c r="TW49" s="357"/>
      <c r="TX49" s="357"/>
      <c r="TY49" s="357"/>
      <c r="TZ49" s="357"/>
      <c r="UA49" s="357"/>
      <c r="UB49" s="357"/>
      <c r="UC49" s="357"/>
      <c r="UD49" s="357"/>
      <c r="UE49" s="357"/>
      <c r="UF49" s="357"/>
      <c r="UG49" s="357"/>
      <c r="UH49" s="357"/>
      <c r="UI49" s="357"/>
      <c r="UJ49" s="357"/>
      <c r="UK49" s="357"/>
      <c r="UL49" s="357"/>
      <c r="UM49" s="357"/>
      <c r="UN49" s="357"/>
      <c r="UO49" s="357"/>
      <c r="UP49" s="357"/>
      <c r="UQ49" s="357"/>
      <c r="UR49" s="357"/>
      <c r="US49" s="357"/>
      <c r="UT49" s="357"/>
      <c r="UU49" s="357"/>
      <c r="UV49" s="357"/>
      <c r="UW49" s="357"/>
      <c r="UX49" s="357"/>
      <c r="UY49" s="357"/>
      <c r="UZ49" s="357"/>
      <c r="VA49" s="357"/>
      <c r="VB49" s="357"/>
      <c r="VC49" s="357"/>
      <c r="VD49" s="357"/>
      <c r="VE49" s="357"/>
      <c r="VF49" s="357"/>
      <c r="VG49" s="357"/>
      <c r="VH49" s="357"/>
      <c r="VI49" s="357"/>
      <c r="VJ49" s="357"/>
      <c r="VK49" s="357"/>
      <c r="VL49" s="357"/>
      <c r="VM49" s="357"/>
      <c r="VN49" s="357"/>
    </row>
    <row r="50" spans="1:586" s="307" customFormat="1" ht="14.4">
      <c r="A50" s="1141" t="s">
        <v>427</v>
      </c>
      <c r="B50" s="1142"/>
      <c r="C50" s="1142"/>
      <c r="D50" s="1142"/>
      <c r="E50" s="1142"/>
      <c r="F50" s="1143"/>
      <c r="G50" s="1094"/>
      <c r="H50" s="1095"/>
      <c r="I50" s="1095"/>
      <c r="J50" s="1095"/>
      <c r="K50" s="1095"/>
      <c r="L50" s="1095"/>
      <c r="M50" s="1095"/>
      <c r="N50" s="1095"/>
      <c r="O50" s="1095"/>
      <c r="P50" s="1095"/>
      <c r="Q50" s="1095"/>
      <c r="R50" s="1095"/>
      <c r="S50" s="1095"/>
      <c r="T50" s="1095"/>
      <c r="U50" s="1095"/>
      <c r="V50" s="1095"/>
      <c r="W50" s="1095"/>
      <c r="X50" s="1095"/>
      <c r="Y50" s="1095"/>
      <c r="Z50" s="1095"/>
      <c r="AA50" s="1096"/>
      <c r="AB50" s="1169" t="s">
        <v>428</v>
      </c>
      <c r="AC50" s="1170"/>
      <c r="AD50" s="1170"/>
      <c r="AE50" s="1170"/>
      <c r="AF50" s="1170"/>
      <c r="AG50" s="1170"/>
      <c r="AH50" s="1171"/>
      <c r="AI50" s="1089"/>
      <c r="AJ50" s="1090"/>
      <c r="AK50" s="1090"/>
      <c r="AL50" s="1090"/>
      <c r="AM50" s="1090"/>
      <c r="AN50" s="1091"/>
      <c r="AO50" s="354"/>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57"/>
      <c r="IK50" s="357"/>
      <c r="IL50" s="357"/>
      <c r="IM50" s="357"/>
      <c r="IN50" s="357"/>
      <c r="IO50" s="357"/>
      <c r="IP50" s="357"/>
      <c r="IQ50" s="357"/>
      <c r="IR50" s="357"/>
      <c r="IS50" s="357"/>
      <c r="IT50" s="357"/>
      <c r="IU50" s="357"/>
      <c r="IV50" s="357"/>
      <c r="IW50" s="357"/>
      <c r="IX50" s="357"/>
      <c r="IY50" s="357"/>
      <c r="IZ50" s="357"/>
      <c r="JA50" s="357"/>
      <c r="JB50" s="357"/>
      <c r="JC50" s="357"/>
      <c r="JD50" s="357"/>
      <c r="JE50" s="357"/>
      <c r="JF50" s="357"/>
      <c r="JG50" s="357"/>
      <c r="JH50" s="357"/>
      <c r="JI50" s="357"/>
      <c r="JJ50" s="357"/>
      <c r="JK50" s="357"/>
      <c r="JL50" s="357"/>
      <c r="JM50" s="357"/>
      <c r="JN50" s="357"/>
      <c r="JO50" s="357"/>
      <c r="JP50" s="357"/>
      <c r="JQ50" s="357"/>
      <c r="JR50" s="357"/>
      <c r="JS50" s="357"/>
      <c r="JT50" s="357"/>
      <c r="JU50" s="357"/>
      <c r="JV50" s="357"/>
      <c r="JW50" s="357"/>
      <c r="JX50" s="357"/>
      <c r="JY50" s="357"/>
      <c r="JZ50" s="357"/>
      <c r="KA50" s="357"/>
      <c r="KB50" s="357"/>
      <c r="KC50" s="357"/>
      <c r="KD50" s="357"/>
      <c r="KE50" s="357"/>
      <c r="KF50" s="357"/>
      <c r="KG50" s="357"/>
      <c r="KH50" s="357"/>
      <c r="KI50" s="357"/>
      <c r="KJ50" s="357"/>
      <c r="KK50" s="357"/>
      <c r="KL50" s="357"/>
      <c r="KM50" s="357"/>
      <c r="KN50" s="357"/>
      <c r="KO50" s="357"/>
      <c r="KP50" s="357"/>
      <c r="KQ50" s="357"/>
      <c r="KR50" s="357"/>
      <c r="KS50" s="357"/>
      <c r="KT50" s="357"/>
      <c r="KU50" s="357"/>
      <c r="KV50" s="357"/>
      <c r="KW50" s="357"/>
      <c r="KX50" s="357"/>
      <c r="KY50" s="357"/>
      <c r="KZ50" s="357"/>
      <c r="LA50" s="357"/>
      <c r="LB50" s="357"/>
      <c r="LC50" s="357"/>
      <c r="LD50" s="357"/>
      <c r="LE50" s="357"/>
      <c r="LF50" s="357"/>
      <c r="LG50" s="357"/>
      <c r="LH50" s="357"/>
      <c r="LI50" s="357"/>
      <c r="LJ50" s="357"/>
      <c r="LK50" s="357"/>
      <c r="LL50" s="357"/>
      <c r="LM50" s="357"/>
      <c r="LN50" s="357"/>
      <c r="LO50" s="357"/>
      <c r="LP50" s="357"/>
      <c r="LQ50" s="357"/>
      <c r="LR50" s="357"/>
      <c r="LS50" s="357"/>
      <c r="LT50" s="357"/>
      <c r="LU50" s="357"/>
      <c r="LV50" s="357"/>
      <c r="LW50" s="357"/>
      <c r="LX50" s="357"/>
      <c r="LY50" s="357"/>
      <c r="LZ50" s="357"/>
      <c r="MA50" s="357"/>
      <c r="MB50" s="357"/>
      <c r="MC50" s="357"/>
      <c r="MD50" s="357"/>
      <c r="ME50" s="357"/>
      <c r="MF50" s="357"/>
      <c r="MG50" s="357"/>
      <c r="MH50" s="357"/>
      <c r="MI50" s="357"/>
      <c r="MJ50" s="357"/>
      <c r="MK50" s="357"/>
      <c r="ML50" s="357"/>
      <c r="MM50" s="357"/>
      <c r="MN50" s="357"/>
      <c r="MO50" s="357"/>
      <c r="MP50" s="357"/>
      <c r="MQ50" s="357"/>
      <c r="MR50" s="357"/>
      <c r="MS50" s="357"/>
      <c r="MT50" s="357"/>
      <c r="MU50" s="357"/>
      <c r="MV50" s="357"/>
      <c r="MW50" s="357"/>
      <c r="MX50" s="357"/>
      <c r="MY50" s="357"/>
      <c r="MZ50" s="357"/>
      <c r="NA50" s="357"/>
      <c r="NB50" s="357"/>
      <c r="NC50" s="357"/>
      <c r="ND50" s="357"/>
      <c r="NE50" s="357"/>
      <c r="NF50" s="357"/>
      <c r="NG50" s="357"/>
      <c r="NH50" s="357"/>
      <c r="NI50" s="357"/>
      <c r="NJ50" s="357"/>
      <c r="NK50" s="357"/>
      <c r="NL50" s="357"/>
      <c r="NM50" s="357"/>
      <c r="NN50" s="357"/>
      <c r="NO50" s="357"/>
      <c r="NP50" s="357"/>
      <c r="NQ50" s="357"/>
      <c r="NR50" s="357"/>
      <c r="NS50" s="357"/>
      <c r="NT50" s="357"/>
      <c r="NU50" s="357"/>
      <c r="NV50" s="357"/>
      <c r="NW50" s="357"/>
      <c r="NX50" s="357"/>
      <c r="NY50" s="357"/>
      <c r="NZ50" s="357"/>
      <c r="OA50" s="357"/>
      <c r="OB50" s="357"/>
      <c r="OC50" s="357"/>
      <c r="OD50" s="357"/>
      <c r="OE50" s="357"/>
      <c r="OF50" s="357"/>
      <c r="OG50" s="357"/>
      <c r="OH50" s="357"/>
      <c r="OI50" s="357"/>
      <c r="OJ50" s="357"/>
      <c r="OK50" s="357"/>
      <c r="OL50" s="357"/>
      <c r="OM50" s="357"/>
      <c r="ON50" s="357"/>
      <c r="OO50" s="357"/>
      <c r="OP50" s="357"/>
      <c r="OQ50" s="357"/>
      <c r="OR50" s="357"/>
      <c r="OS50" s="357"/>
      <c r="OT50" s="357"/>
      <c r="OU50" s="357"/>
      <c r="OV50" s="357"/>
      <c r="OW50" s="357"/>
      <c r="OX50" s="357"/>
      <c r="OY50" s="357"/>
      <c r="OZ50" s="357"/>
      <c r="PA50" s="357"/>
      <c r="PB50" s="357"/>
      <c r="PC50" s="357"/>
      <c r="PD50" s="357"/>
      <c r="PE50" s="357"/>
      <c r="PF50" s="357"/>
      <c r="PG50" s="357"/>
      <c r="PH50" s="357"/>
      <c r="PI50" s="357"/>
      <c r="PJ50" s="357"/>
      <c r="PK50" s="357"/>
      <c r="PL50" s="357"/>
      <c r="PM50" s="357"/>
      <c r="PN50" s="357"/>
      <c r="PO50" s="357"/>
      <c r="PP50" s="357"/>
      <c r="PQ50" s="357"/>
      <c r="PR50" s="357"/>
      <c r="PS50" s="357"/>
      <c r="PT50" s="357"/>
      <c r="PU50" s="357"/>
      <c r="PV50" s="357"/>
      <c r="PW50" s="357"/>
      <c r="PX50" s="357"/>
      <c r="PY50" s="357"/>
      <c r="PZ50" s="357"/>
      <c r="QA50" s="357"/>
      <c r="QB50" s="357"/>
      <c r="QC50" s="357"/>
      <c r="QD50" s="357"/>
      <c r="QE50" s="357"/>
      <c r="QF50" s="357"/>
      <c r="QG50" s="357"/>
      <c r="QH50" s="357"/>
      <c r="QI50" s="357"/>
      <c r="QJ50" s="357"/>
      <c r="QK50" s="357"/>
      <c r="QL50" s="357"/>
      <c r="QM50" s="357"/>
      <c r="QN50" s="357"/>
      <c r="QO50" s="357"/>
      <c r="QP50" s="357"/>
      <c r="QQ50" s="357"/>
      <c r="QR50" s="357"/>
      <c r="QS50" s="357"/>
      <c r="QT50" s="357"/>
      <c r="QU50" s="357"/>
      <c r="QV50" s="357"/>
      <c r="QW50" s="357"/>
      <c r="QX50" s="357"/>
      <c r="QY50" s="357"/>
      <c r="QZ50" s="357"/>
      <c r="RA50" s="357"/>
      <c r="RB50" s="357"/>
      <c r="RC50" s="357"/>
      <c r="RD50" s="357"/>
      <c r="RE50" s="357"/>
      <c r="RF50" s="357"/>
      <c r="RG50" s="357"/>
      <c r="RH50" s="357"/>
      <c r="RI50" s="357"/>
      <c r="RJ50" s="357"/>
      <c r="RK50" s="357"/>
      <c r="RL50" s="357"/>
      <c r="RM50" s="357"/>
      <c r="RN50" s="357"/>
      <c r="RO50" s="357"/>
      <c r="RP50" s="357"/>
      <c r="RQ50" s="357"/>
      <c r="RR50" s="357"/>
      <c r="RS50" s="357"/>
      <c r="RT50" s="357"/>
      <c r="RU50" s="357"/>
      <c r="RV50" s="357"/>
      <c r="RW50" s="357"/>
      <c r="RX50" s="357"/>
      <c r="RY50" s="357"/>
      <c r="RZ50" s="357"/>
      <c r="SA50" s="357"/>
      <c r="SB50" s="357"/>
      <c r="SC50" s="357"/>
      <c r="SD50" s="357"/>
      <c r="SE50" s="357"/>
      <c r="SF50" s="357"/>
      <c r="SG50" s="357"/>
      <c r="SH50" s="357"/>
      <c r="SI50" s="357"/>
      <c r="SJ50" s="357"/>
      <c r="SK50" s="357"/>
      <c r="SL50" s="357"/>
      <c r="SM50" s="357"/>
      <c r="SN50" s="357"/>
      <c r="SO50" s="357"/>
      <c r="SP50" s="357"/>
      <c r="SQ50" s="357"/>
      <c r="SR50" s="357"/>
      <c r="SS50" s="357"/>
      <c r="ST50" s="357"/>
      <c r="SU50" s="357"/>
      <c r="SV50" s="357"/>
      <c r="SW50" s="357"/>
      <c r="SX50" s="357"/>
      <c r="SY50" s="357"/>
      <c r="SZ50" s="357"/>
      <c r="TA50" s="357"/>
      <c r="TB50" s="357"/>
      <c r="TC50" s="357"/>
      <c r="TD50" s="357"/>
      <c r="TE50" s="357"/>
      <c r="TF50" s="357"/>
      <c r="TG50" s="357"/>
      <c r="TH50" s="357"/>
      <c r="TI50" s="357"/>
      <c r="TJ50" s="357"/>
      <c r="TK50" s="357"/>
      <c r="TL50" s="357"/>
      <c r="TM50" s="357"/>
      <c r="TN50" s="357"/>
      <c r="TO50" s="357"/>
      <c r="TP50" s="357"/>
      <c r="TQ50" s="357"/>
      <c r="TR50" s="357"/>
      <c r="TS50" s="357"/>
      <c r="TT50" s="357"/>
      <c r="TU50" s="357"/>
      <c r="TV50" s="357"/>
      <c r="TW50" s="357"/>
      <c r="TX50" s="357"/>
      <c r="TY50" s="357"/>
      <c r="TZ50" s="357"/>
      <c r="UA50" s="357"/>
      <c r="UB50" s="357"/>
      <c r="UC50" s="357"/>
      <c r="UD50" s="357"/>
      <c r="UE50" s="357"/>
      <c r="UF50" s="357"/>
      <c r="UG50" s="357"/>
      <c r="UH50" s="357"/>
      <c r="UI50" s="357"/>
      <c r="UJ50" s="357"/>
      <c r="UK50" s="357"/>
      <c r="UL50" s="357"/>
      <c r="UM50" s="357"/>
      <c r="UN50" s="357"/>
      <c r="UO50" s="357"/>
      <c r="UP50" s="357"/>
      <c r="UQ50" s="357"/>
      <c r="UR50" s="357"/>
      <c r="US50" s="357"/>
      <c r="UT50" s="357"/>
      <c r="UU50" s="357"/>
      <c r="UV50" s="357"/>
      <c r="UW50" s="357"/>
      <c r="UX50" s="357"/>
      <c r="UY50" s="357"/>
      <c r="UZ50" s="357"/>
      <c r="VA50" s="357"/>
      <c r="VB50" s="357"/>
      <c r="VC50" s="357"/>
      <c r="VD50" s="357"/>
      <c r="VE50" s="357"/>
      <c r="VF50" s="357"/>
      <c r="VG50" s="357"/>
      <c r="VH50" s="357"/>
      <c r="VI50" s="357"/>
      <c r="VJ50" s="357"/>
      <c r="VK50" s="357"/>
      <c r="VL50" s="357"/>
      <c r="VM50" s="357"/>
      <c r="VN50" s="357"/>
    </row>
    <row r="51" spans="1:586" s="307" customFormat="1" ht="12" customHeight="1">
      <c r="A51" s="1138" t="s">
        <v>429</v>
      </c>
      <c r="B51" s="1139"/>
      <c r="C51" s="1139"/>
      <c r="D51" s="1139"/>
      <c r="E51" s="1139"/>
      <c r="F51" s="1140"/>
      <c r="G51" s="1097"/>
      <c r="H51" s="1098"/>
      <c r="I51" s="1098"/>
      <c r="J51" s="1098"/>
      <c r="K51" s="1098"/>
      <c r="L51" s="1098"/>
      <c r="M51" s="1098"/>
      <c r="N51" s="1098"/>
      <c r="O51" s="1098"/>
      <c r="P51" s="1098"/>
      <c r="Q51" s="1098"/>
      <c r="R51" s="1098"/>
      <c r="S51" s="1098"/>
      <c r="T51" s="1098"/>
      <c r="U51" s="1098"/>
      <c r="V51" s="1098"/>
      <c r="W51" s="1098"/>
      <c r="X51" s="1098"/>
      <c r="Y51" s="1098"/>
      <c r="Z51" s="1098"/>
      <c r="AA51" s="1099"/>
      <c r="AB51" s="1138" t="s">
        <v>430</v>
      </c>
      <c r="AC51" s="1139"/>
      <c r="AD51" s="1139"/>
      <c r="AE51" s="1139"/>
      <c r="AF51" s="1139"/>
      <c r="AG51" s="1139"/>
      <c r="AH51" s="1140"/>
      <c r="AI51" s="1092"/>
      <c r="AJ51" s="1092"/>
      <c r="AK51" s="1092"/>
      <c r="AL51" s="1092"/>
      <c r="AM51" s="1092"/>
      <c r="AN51" s="1093"/>
      <c r="AO51" s="354"/>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57"/>
      <c r="IK51" s="357"/>
      <c r="IL51" s="357"/>
      <c r="IM51" s="357"/>
      <c r="IN51" s="357"/>
      <c r="IO51" s="357"/>
      <c r="IP51" s="357"/>
      <c r="IQ51" s="357"/>
      <c r="IR51" s="357"/>
      <c r="IS51" s="357"/>
      <c r="IT51" s="357"/>
      <c r="IU51" s="357"/>
      <c r="IV51" s="357"/>
      <c r="IW51" s="357"/>
      <c r="IX51" s="357"/>
      <c r="IY51" s="357"/>
      <c r="IZ51" s="357"/>
      <c r="JA51" s="357"/>
      <c r="JB51" s="357"/>
      <c r="JC51" s="357"/>
      <c r="JD51" s="357"/>
      <c r="JE51" s="357"/>
      <c r="JF51" s="357"/>
      <c r="JG51" s="357"/>
      <c r="JH51" s="357"/>
      <c r="JI51" s="357"/>
      <c r="JJ51" s="357"/>
      <c r="JK51" s="357"/>
      <c r="JL51" s="357"/>
      <c r="JM51" s="357"/>
      <c r="JN51" s="357"/>
      <c r="JO51" s="357"/>
      <c r="JP51" s="357"/>
      <c r="JQ51" s="357"/>
      <c r="JR51" s="357"/>
      <c r="JS51" s="357"/>
      <c r="JT51" s="357"/>
      <c r="JU51" s="357"/>
      <c r="JV51" s="357"/>
      <c r="JW51" s="357"/>
      <c r="JX51" s="357"/>
      <c r="JY51" s="357"/>
      <c r="JZ51" s="357"/>
      <c r="KA51" s="357"/>
      <c r="KB51" s="357"/>
      <c r="KC51" s="357"/>
      <c r="KD51" s="357"/>
      <c r="KE51" s="357"/>
      <c r="KF51" s="357"/>
      <c r="KG51" s="357"/>
      <c r="KH51" s="357"/>
      <c r="KI51" s="357"/>
      <c r="KJ51" s="357"/>
      <c r="KK51" s="357"/>
      <c r="KL51" s="357"/>
      <c r="KM51" s="357"/>
      <c r="KN51" s="357"/>
      <c r="KO51" s="357"/>
      <c r="KP51" s="357"/>
      <c r="KQ51" s="357"/>
      <c r="KR51" s="357"/>
      <c r="KS51" s="357"/>
      <c r="KT51" s="357"/>
      <c r="KU51" s="357"/>
      <c r="KV51" s="357"/>
      <c r="KW51" s="357"/>
      <c r="KX51" s="357"/>
      <c r="KY51" s="357"/>
      <c r="KZ51" s="357"/>
      <c r="LA51" s="357"/>
      <c r="LB51" s="357"/>
      <c r="LC51" s="357"/>
      <c r="LD51" s="357"/>
      <c r="LE51" s="357"/>
      <c r="LF51" s="357"/>
      <c r="LG51" s="357"/>
      <c r="LH51" s="357"/>
      <c r="LI51" s="357"/>
      <c r="LJ51" s="357"/>
      <c r="LK51" s="357"/>
      <c r="LL51" s="357"/>
      <c r="LM51" s="357"/>
      <c r="LN51" s="357"/>
      <c r="LO51" s="357"/>
      <c r="LP51" s="357"/>
      <c r="LQ51" s="357"/>
      <c r="LR51" s="357"/>
      <c r="LS51" s="357"/>
      <c r="LT51" s="357"/>
      <c r="LU51" s="357"/>
      <c r="LV51" s="357"/>
      <c r="LW51" s="357"/>
      <c r="LX51" s="357"/>
      <c r="LY51" s="357"/>
      <c r="LZ51" s="357"/>
      <c r="MA51" s="357"/>
      <c r="MB51" s="357"/>
      <c r="MC51" s="357"/>
      <c r="MD51" s="357"/>
      <c r="ME51" s="357"/>
      <c r="MF51" s="357"/>
      <c r="MG51" s="357"/>
      <c r="MH51" s="357"/>
      <c r="MI51" s="357"/>
      <c r="MJ51" s="357"/>
      <c r="MK51" s="357"/>
      <c r="ML51" s="357"/>
      <c r="MM51" s="357"/>
      <c r="MN51" s="357"/>
      <c r="MO51" s="357"/>
      <c r="MP51" s="357"/>
      <c r="MQ51" s="357"/>
      <c r="MR51" s="357"/>
      <c r="MS51" s="357"/>
      <c r="MT51" s="357"/>
      <c r="MU51" s="357"/>
      <c r="MV51" s="357"/>
      <c r="MW51" s="357"/>
      <c r="MX51" s="357"/>
      <c r="MY51" s="357"/>
      <c r="MZ51" s="357"/>
      <c r="NA51" s="357"/>
      <c r="NB51" s="357"/>
      <c r="NC51" s="357"/>
      <c r="ND51" s="357"/>
      <c r="NE51" s="357"/>
      <c r="NF51" s="357"/>
      <c r="NG51" s="357"/>
      <c r="NH51" s="357"/>
      <c r="NI51" s="357"/>
      <c r="NJ51" s="357"/>
      <c r="NK51" s="357"/>
      <c r="NL51" s="357"/>
      <c r="NM51" s="357"/>
      <c r="NN51" s="357"/>
      <c r="NO51" s="357"/>
      <c r="NP51" s="357"/>
      <c r="NQ51" s="357"/>
      <c r="NR51" s="357"/>
      <c r="NS51" s="357"/>
      <c r="NT51" s="357"/>
      <c r="NU51" s="357"/>
      <c r="NV51" s="357"/>
      <c r="NW51" s="357"/>
      <c r="NX51" s="357"/>
      <c r="NY51" s="357"/>
      <c r="NZ51" s="357"/>
      <c r="OA51" s="357"/>
      <c r="OB51" s="357"/>
      <c r="OC51" s="357"/>
      <c r="OD51" s="357"/>
      <c r="OE51" s="357"/>
      <c r="OF51" s="357"/>
      <c r="OG51" s="357"/>
      <c r="OH51" s="357"/>
      <c r="OI51" s="357"/>
      <c r="OJ51" s="357"/>
      <c r="OK51" s="357"/>
      <c r="OL51" s="357"/>
      <c r="OM51" s="357"/>
      <c r="ON51" s="357"/>
      <c r="OO51" s="357"/>
      <c r="OP51" s="357"/>
      <c r="OQ51" s="357"/>
      <c r="OR51" s="357"/>
      <c r="OS51" s="357"/>
      <c r="OT51" s="357"/>
      <c r="OU51" s="357"/>
      <c r="OV51" s="357"/>
      <c r="OW51" s="357"/>
      <c r="OX51" s="357"/>
      <c r="OY51" s="357"/>
      <c r="OZ51" s="357"/>
      <c r="PA51" s="357"/>
      <c r="PB51" s="357"/>
      <c r="PC51" s="357"/>
      <c r="PD51" s="357"/>
      <c r="PE51" s="357"/>
      <c r="PF51" s="357"/>
      <c r="PG51" s="357"/>
      <c r="PH51" s="357"/>
      <c r="PI51" s="357"/>
      <c r="PJ51" s="357"/>
      <c r="PK51" s="357"/>
      <c r="PL51" s="357"/>
      <c r="PM51" s="357"/>
      <c r="PN51" s="357"/>
      <c r="PO51" s="357"/>
      <c r="PP51" s="357"/>
      <c r="PQ51" s="357"/>
      <c r="PR51" s="357"/>
      <c r="PS51" s="357"/>
      <c r="PT51" s="357"/>
      <c r="PU51" s="357"/>
      <c r="PV51" s="357"/>
      <c r="PW51" s="357"/>
      <c r="PX51" s="357"/>
      <c r="PY51" s="357"/>
      <c r="PZ51" s="357"/>
      <c r="QA51" s="357"/>
      <c r="QB51" s="357"/>
      <c r="QC51" s="357"/>
      <c r="QD51" s="357"/>
      <c r="QE51" s="357"/>
      <c r="QF51" s="357"/>
      <c r="QG51" s="357"/>
      <c r="QH51" s="357"/>
      <c r="QI51" s="357"/>
      <c r="QJ51" s="357"/>
      <c r="QK51" s="357"/>
      <c r="QL51" s="357"/>
      <c r="QM51" s="357"/>
      <c r="QN51" s="357"/>
      <c r="QO51" s="357"/>
      <c r="QP51" s="357"/>
      <c r="QQ51" s="357"/>
      <c r="QR51" s="357"/>
      <c r="QS51" s="357"/>
      <c r="QT51" s="357"/>
      <c r="QU51" s="357"/>
      <c r="QV51" s="357"/>
      <c r="QW51" s="357"/>
      <c r="QX51" s="357"/>
      <c r="QY51" s="357"/>
      <c r="QZ51" s="357"/>
      <c r="RA51" s="357"/>
      <c r="RB51" s="357"/>
      <c r="RC51" s="357"/>
      <c r="RD51" s="357"/>
      <c r="RE51" s="357"/>
      <c r="RF51" s="357"/>
      <c r="RG51" s="357"/>
      <c r="RH51" s="357"/>
      <c r="RI51" s="357"/>
      <c r="RJ51" s="357"/>
      <c r="RK51" s="357"/>
      <c r="RL51" s="357"/>
      <c r="RM51" s="357"/>
      <c r="RN51" s="357"/>
      <c r="RO51" s="357"/>
      <c r="RP51" s="357"/>
      <c r="RQ51" s="357"/>
      <c r="RR51" s="357"/>
      <c r="RS51" s="357"/>
      <c r="RT51" s="357"/>
      <c r="RU51" s="357"/>
      <c r="RV51" s="357"/>
      <c r="RW51" s="357"/>
      <c r="RX51" s="357"/>
      <c r="RY51" s="357"/>
      <c r="RZ51" s="357"/>
      <c r="SA51" s="357"/>
      <c r="SB51" s="357"/>
      <c r="SC51" s="357"/>
      <c r="SD51" s="357"/>
      <c r="SE51" s="357"/>
      <c r="SF51" s="357"/>
      <c r="SG51" s="357"/>
      <c r="SH51" s="357"/>
      <c r="SI51" s="357"/>
      <c r="SJ51" s="357"/>
      <c r="SK51" s="357"/>
      <c r="SL51" s="357"/>
      <c r="SM51" s="357"/>
      <c r="SN51" s="357"/>
      <c r="SO51" s="357"/>
      <c r="SP51" s="357"/>
      <c r="SQ51" s="357"/>
      <c r="SR51" s="357"/>
      <c r="SS51" s="357"/>
      <c r="ST51" s="357"/>
      <c r="SU51" s="357"/>
      <c r="SV51" s="357"/>
      <c r="SW51" s="357"/>
      <c r="SX51" s="357"/>
      <c r="SY51" s="357"/>
      <c r="SZ51" s="357"/>
      <c r="TA51" s="357"/>
      <c r="TB51" s="357"/>
      <c r="TC51" s="357"/>
      <c r="TD51" s="357"/>
      <c r="TE51" s="357"/>
      <c r="TF51" s="357"/>
      <c r="TG51" s="357"/>
      <c r="TH51" s="357"/>
      <c r="TI51" s="357"/>
      <c r="TJ51" s="357"/>
      <c r="TK51" s="357"/>
      <c r="TL51" s="357"/>
      <c r="TM51" s="357"/>
      <c r="TN51" s="357"/>
      <c r="TO51" s="357"/>
      <c r="TP51" s="357"/>
      <c r="TQ51" s="357"/>
      <c r="TR51" s="357"/>
      <c r="TS51" s="357"/>
      <c r="TT51" s="357"/>
      <c r="TU51" s="357"/>
      <c r="TV51" s="357"/>
      <c r="TW51" s="357"/>
      <c r="TX51" s="357"/>
      <c r="TY51" s="357"/>
      <c r="TZ51" s="357"/>
      <c r="UA51" s="357"/>
      <c r="UB51" s="357"/>
      <c r="UC51" s="357"/>
      <c r="UD51" s="357"/>
      <c r="UE51" s="357"/>
      <c r="UF51" s="357"/>
      <c r="UG51" s="357"/>
      <c r="UH51" s="357"/>
      <c r="UI51" s="357"/>
      <c r="UJ51" s="357"/>
      <c r="UK51" s="357"/>
      <c r="UL51" s="357"/>
      <c r="UM51" s="357"/>
      <c r="UN51" s="357"/>
      <c r="UO51" s="357"/>
      <c r="UP51" s="357"/>
      <c r="UQ51" s="357"/>
      <c r="UR51" s="357"/>
      <c r="US51" s="357"/>
      <c r="UT51" s="357"/>
      <c r="UU51" s="357"/>
      <c r="UV51" s="357"/>
      <c r="UW51" s="357"/>
      <c r="UX51" s="357"/>
      <c r="UY51" s="357"/>
      <c r="UZ51" s="357"/>
      <c r="VA51" s="357"/>
      <c r="VB51" s="357"/>
      <c r="VC51" s="357"/>
      <c r="VD51" s="357"/>
      <c r="VE51" s="357"/>
      <c r="VF51" s="357"/>
      <c r="VG51" s="357"/>
      <c r="VH51" s="357"/>
      <c r="VI51" s="357"/>
      <c r="VJ51" s="357"/>
      <c r="VK51" s="357"/>
      <c r="VL51" s="357"/>
      <c r="VM51" s="357"/>
      <c r="VN51" s="357"/>
    </row>
    <row r="52" spans="1:586" s="307" customFormat="1" ht="17.399999999999999">
      <c r="A52" s="1141" t="s">
        <v>431</v>
      </c>
      <c r="B52" s="1142"/>
      <c r="C52" s="1142"/>
      <c r="D52" s="1142"/>
      <c r="E52" s="1142"/>
      <c r="F52" s="1143"/>
      <c r="G52" s="1094"/>
      <c r="H52" s="1095"/>
      <c r="I52" s="1095"/>
      <c r="J52" s="1095"/>
      <c r="K52" s="1095"/>
      <c r="L52" s="1095"/>
      <c r="M52" s="1095"/>
      <c r="N52" s="1095"/>
      <c r="O52" s="1095"/>
      <c r="P52" s="1095"/>
      <c r="Q52" s="1095"/>
      <c r="R52" s="1095"/>
      <c r="S52" s="1095"/>
      <c r="T52" s="1095"/>
      <c r="U52" s="1095"/>
      <c r="V52" s="1095"/>
      <c r="W52" s="1095"/>
      <c r="X52" s="1095"/>
      <c r="Y52" s="1095"/>
      <c r="Z52" s="1095"/>
      <c r="AA52" s="1096"/>
      <c r="AB52" s="1169" t="s">
        <v>432</v>
      </c>
      <c r="AC52" s="1170"/>
      <c r="AD52" s="1170"/>
      <c r="AE52" s="1170"/>
      <c r="AF52" s="1170"/>
      <c r="AG52" s="1170"/>
      <c r="AH52" s="1171"/>
      <c r="AI52" s="1105" t="str">
        <f>IF(AI54="","",AI54*V54)</f>
        <v/>
      </c>
      <c r="AJ52" s="1105"/>
      <c r="AK52" s="1105"/>
      <c r="AL52" s="1105"/>
      <c r="AM52" s="1105"/>
      <c r="AN52" s="351" t="s">
        <v>433</v>
      </c>
      <c r="AO52" s="354"/>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57"/>
      <c r="IK52" s="357"/>
      <c r="IL52" s="357"/>
      <c r="IM52" s="357"/>
      <c r="IN52" s="357"/>
      <c r="IO52" s="357"/>
      <c r="IP52" s="357"/>
      <c r="IQ52" s="357"/>
      <c r="IR52" s="357"/>
      <c r="IS52" s="357"/>
      <c r="IT52" s="357"/>
      <c r="IU52" s="357"/>
      <c r="IV52" s="357"/>
      <c r="IW52" s="357"/>
      <c r="IX52" s="357"/>
      <c r="IY52" s="357"/>
      <c r="IZ52" s="357"/>
      <c r="JA52" s="357"/>
      <c r="JB52" s="357"/>
      <c r="JC52" s="357"/>
      <c r="JD52" s="357"/>
      <c r="JE52" s="357"/>
      <c r="JF52" s="357"/>
      <c r="JG52" s="357"/>
      <c r="JH52" s="357"/>
      <c r="JI52" s="357"/>
      <c r="JJ52" s="357"/>
      <c r="JK52" s="357"/>
      <c r="JL52" s="357"/>
      <c r="JM52" s="357"/>
      <c r="JN52" s="357"/>
      <c r="JO52" s="357"/>
      <c r="JP52" s="357"/>
      <c r="JQ52" s="357"/>
      <c r="JR52" s="357"/>
      <c r="JS52" s="357"/>
      <c r="JT52" s="357"/>
      <c r="JU52" s="357"/>
      <c r="JV52" s="357"/>
      <c r="JW52" s="357"/>
      <c r="JX52" s="357"/>
      <c r="JY52" s="357"/>
      <c r="JZ52" s="357"/>
      <c r="KA52" s="357"/>
      <c r="KB52" s="357"/>
      <c r="KC52" s="357"/>
      <c r="KD52" s="357"/>
      <c r="KE52" s="357"/>
      <c r="KF52" s="357"/>
      <c r="KG52" s="357"/>
      <c r="KH52" s="357"/>
      <c r="KI52" s="357"/>
      <c r="KJ52" s="357"/>
      <c r="KK52" s="357"/>
      <c r="KL52" s="357"/>
      <c r="KM52" s="357"/>
      <c r="KN52" s="357"/>
      <c r="KO52" s="357"/>
      <c r="KP52" s="357"/>
      <c r="KQ52" s="357"/>
      <c r="KR52" s="357"/>
      <c r="KS52" s="357"/>
      <c r="KT52" s="357"/>
      <c r="KU52" s="357"/>
      <c r="KV52" s="357"/>
      <c r="KW52" s="357"/>
      <c r="KX52" s="357"/>
      <c r="KY52" s="357"/>
      <c r="KZ52" s="357"/>
      <c r="LA52" s="357"/>
      <c r="LB52" s="357"/>
      <c r="LC52" s="357"/>
      <c r="LD52" s="357"/>
      <c r="LE52" s="357"/>
      <c r="LF52" s="357"/>
      <c r="LG52" s="357"/>
      <c r="LH52" s="357"/>
      <c r="LI52" s="357"/>
      <c r="LJ52" s="357"/>
      <c r="LK52" s="357"/>
      <c r="LL52" s="357"/>
      <c r="LM52" s="357"/>
      <c r="LN52" s="357"/>
      <c r="LO52" s="357"/>
      <c r="LP52" s="357"/>
      <c r="LQ52" s="357"/>
      <c r="LR52" s="357"/>
      <c r="LS52" s="357"/>
      <c r="LT52" s="357"/>
      <c r="LU52" s="357"/>
      <c r="LV52" s="357"/>
      <c r="LW52" s="357"/>
      <c r="LX52" s="357"/>
      <c r="LY52" s="357"/>
      <c r="LZ52" s="357"/>
      <c r="MA52" s="357"/>
      <c r="MB52" s="357"/>
      <c r="MC52" s="357"/>
      <c r="MD52" s="357"/>
      <c r="ME52" s="357"/>
      <c r="MF52" s="357"/>
      <c r="MG52" s="357"/>
      <c r="MH52" s="357"/>
      <c r="MI52" s="357"/>
      <c r="MJ52" s="357"/>
      <c r="MK52" s="357"/>
      <c r="ML52" s="357"/>
      <c r="MM52" s="357"/>
      <c r="MN52" s="357"/>
      <c r="MO52" s="357"/>
      <c r="MP52" s="357"/>
      <c r="MQ52" s="357"/>
      <c r="MR52" s="357"/>
      <c r="MS52" s="357"/>
      <c r="MT52" s="357"/>
      <c r="MU52" s="357"/>
      <c r="MV52" s="357"/>
      <c r="MW52" s="357"/>
      <c r="MX52" s="357"/>
      <c r="MY52" s="357"/>
      <c r="MZ52" s="357"/>
      <c r="NA52" s="357"/>
      <c r="NB52" s="357"/>
      <c r="NC52" s="357"/>
      <c r="ND52" s="357"/>
      <c r="NE52" s="357"/>
      <c r="NF52" s="357"/>
      <c r="NG52" s="357"/>
      <c r="NH52" s="357"/>
      <c r="NI52" s="357"/>
      <c r="NJ52" s="357"/>
      <c r="NK52" s="357"/>
      <c r="NL52" s="357"/>
      <c r="NM52" s="357"/>
      <c r="NN52" s="357"/>
      <c r="NO52" s="357"/>
      <c r="NP52" s="357"/>
      <c r="NQ52" s="357"/>
      <c r="NR52" s="357"/>
      <c r="NS52" s="357"/>
      <c r="NT52" s="357"/>
      <c r="NU52" s="357"/>
      <c r="NV52" s="357"/>
      <c r="NW52" s="357"/>
      <c r="NX52" s="357"/>
      <c r="NY52" s="357"/>
      <c r="NZ52" s="357"/>
      <c r="OA52" s="357"/>
      <c r="OB52" s="357"/>
      <c r="OC52" s="357"/>
      <c r="OD52" s="357"/>
      <c r="OE52" s="357"/>
      <c r="OF52" s="357"/>
      <c r="OG52" s="357"/>
      <c r="OH52" s="357"/>
      <c r="OI52" s="357"/>
      <c r="OJ52" s="357"/>
      <c r="OK52" s="357"/>
      <c r="OL52" s="357"/>
      <c r="OM52" s="357"/>
      <c r="ON52" s="357"/>
      <c r="OO52" s="357"/>
      <c r="OP52" s="357"/>
      <c r="OQ52" s="357"/>
      <c r="OR52" s="357"/>
      <c r="OS52" s="357"/>
      <c r="OT52" s="357"/>
      <c r="OU52" s="357"/>
      <c r="OV52" s="357"/>
      <c r="OW52" s="357"/>
      <c r="OX52" s="357"/>
      <c r="OY52" s="357"/>
      <c r="OZ52" s="357"/>
      <c r="PA52" s="357"/>
      <c r="PB52" s="357"/>
      <c r="PC52" s="357"/>
      <c r="PD52" s="357"/>
      <c r="PE52" s="357"/>
      <c r="PF52" s="357"/>
      <c r="PG52" s="357"/>
      <c r="PH52" s="357"/>
      <c r="PI52" s="357"/>
      <c r="PJ52" s="357"/>
      <c r="PK52" s="357"/>
      <c r="PL52" s="357"/>
      <c r="PM52" s="357"/>
      <c r="PN52" s="357"/>
      <c r="PO52" s="357"/>
      <c r="PP52" s="357"/>
      <c r="PQ52" s="357"/>
      <c r="PR52" s="357"/>
      <c r="PS52" s="357"/>
      <c r="PT52" s="357"/>
      <c r="PU52" s="357"/>
      <c r="PV52" s="357"/>
      <c r="PW52" s="357"/>
      <c r="PX52" s="357"/>
      <c r="PY52" s="357"/>
      <c r="PZ52" s="357"/>
      <c r="QA52" s="357"/>
      <c r="QB52" s="357"/>
      <c r="QC52" s="357"/>
      <c r="QD52" s="357"/>
      <c r="QE52" s="357"/>
      <c r="QF52" s="357"/>
      <c r="QG52" s="357"/>
      <c r="QH52" s="357"/>
      <c r="QI52" s="357"/>
      <c r="QJ52" s="357"/>
      <c r="QK52" s="357"/>
      <c r="QL52" s="357"/>
      <c r="QM52" s="357"/>
      <c r="QN52" s="357"/>
      <c r="QO52" s="357"/>
      <c r="QP52" s="357"/>
      <c r="QQ52" s="357"/>
      <c r="QR52" s="357"/>
      <c r="QS52" s="357"/>
      <c r="QT52" s="357"/>
      <c r="QU52" s="357"/>
      <c r="QV52" s="357"/>
      <c r="QW52" s="357"/>
      <c r="QX52" s="357"/>
      <c r="QY52" s="357"/>
      <c r="QZ52" s="357"/>
      <c r="RA52" s="357"/>
      <c r="RB52" s="357"/>
      <c r="RC52" s="357"/>
      <c r="RD52" s="357"/>
      <c r="RE52" s="357"/>
      <c r="RF52" s="357"/>
      <c r="RG52" s="357"/>
      <c r="RH52" s="357"/>
      <c r="RI52" s="357"/>
      <c r="RJ52" s="357"/>
      <c r="RK52" s="357"/>
      <c r="RL52" s="357"/>
      <c r="RM52" s="357"/>
      <c r="RN52" s="357"/>
      <c r="RO52" s="357"/>
      <c r="RP52" s="357"/>
      <c r="RQ52" s="357"/>
      <c r="RR52" s="357"/>
      <c r="RS52" s="357"/>
      <c r="RT52" s="357"/>
      <c r="RU52" s="357"/>
      <c r="RV52" s="357"/>
      <c r="RW52" s="357"/>
      <c r="RX52" s="357"/>
      <c r="RY52" s="357"/>
      <c r="RZ52" s="357"/>
      <c r="SA52" s="357"/>
      <c r="SB52" s="357"/>
      <c r="SC52" s="357"/>
      <c r="SD52" s="357"/>
      <c r="SE52" s="357"/>
      <c r="SF52" s="357"/>
      <c r="SG52" s="357"/>
      <c r="SH52" s="357"/>
      <c r="SI52" s="357"/>
      <c r="SJ52" s="357"/>
      <c r="SK52" s="357"/>
      <c r="SL52" s="357"/>
      <c r="SM52" s="357"/>
      <c r="SN52" s="357"/>
      <c r="SO52" s="357"/>
      <c r="SP52" s="357"/>
      <c r="SQ52" s="357"/>
      <c r="SR52" s="357"/>
      <c r="SS52" s="357"/>
      <c r="ST52" s="357"/>
      <c r="SU52" s="357"/>
      <c r="SV52" s="357"/>
      <c r="SW52" s="357"/>
      <c r="SX52" s="357"/>
      <c r="SY52" s="357"/>
      <c r="SZ52" s="357"/>
      <c r="TA52" s="357"/>
      <c r="TB52" s="357"/>
      <c r="TC52" s="357"/>
      <c r="TD52" s="357"/>
      <c r="TE52" s="357"/>
      <c r="TF52" s="357"/>
      <c r="TG52" s="357"/>
      <c r="TH52" s="357"/>
      <c r="TI52" s="357"/>
      <c r="TJ52" s="357"/>
      <c r="TK52" s="357"/>
      <c r="TL52" s="357"/>
      <c r="TM52" s="357"/>
      <c r="TN52" s="357"/>
      <c r="TO52" s="357"/>
      <c r="TP52" s="357"/>
      <c r="TQ52" s="357"/>
      <c r="TR52" s="357"/>
      <c r="TS52" s="357"/>
      <c r="TT52" s="357"/>
      <c r="TU52" s="357"/>
      <c r="TV52" s="357"/>
      <c r="TW52" s="357"/>
      <c r="TX52" s="357"/>
      <c r="TY52" s="357"/>
      <c r="TZ52" s="357"/>
      <c r="UA52" s="357"/>
      <c r="UB52" s="357"/>
      <c r="UC52" s="357"/>
      <c r="UD52" s="357"/>
      <c r="UE52" s="357"/>
      <c r="UF52" s="357"/>
      <c r="UG52" s="357"/>
      <c r="UH52" s="357"/>
      <c r="UI52" s="357"/>
      <c r="UJ52" s="357"/>
      <c r="UK52" s="357"/>
      <c r="UL52" s="357"/>
      <c r="UM52" s="357"/>
      <c r="UN52" s="357"/>
      <c r="UO52" s="357"/>
      <c r="UP52" s="357"/>
      <c r="UQ52" s="357"/>
      <c r="UR52" s="357"/>
      <c r="US52" s="357"/>
      <c r="UT52" s="357"/>
      <c r="UU52" s="357"/>
      <c r="UV52" s="357"/>
      <c r="UW52" s="357"/>
      <c r="UX52" s="357"/>
      <c r="UY52" s="357"/>
      <c r="UZ52" s="357"/>
      <c r="VA52" s="357"/>
      <c r="VB52" s="357"/>
      <c r="VC52" s="357"/>
      <c r="VD52" s="357"/>
      <c r="VE52" s="357"/>
      <c r="VF52" s="357"/>
      <c r="VG52" s="357"/>
      <c r="VH52" s="357"/>
      <c r="VI52" s="357"/>
      <c r="VJ52" s="357"/>
      <c r="VK52" s="357"/>
      <c r="VL52" s="357"/>
      <c r="VM52" s="357"/>
      <c r="VN52" s="357"/>
    </row>
    <row r="53" spans="1:586" s="307" customFormat="1" ht="12" customHeight="1">
      <c r="A53" s="1138" t="s">
        <v>434</v>
      </c>
      <c r="B53" s="1139"/>
      <c r="C53" s="1139"/>
      <c r="D53" s="1139"/>
      <c r="E53" s="1139"/>
      <c r="F53" s="1140"/>
      <c r="G53" s="1097"/>
      <c r="H53" s="1098"/>
      <c r="I53" s="1098"/>
      <c r="J53" s="1098"/>
      <c r="K53" s="1098"/>
      <c r="L53" s="1098"/>
      <c r="M53" s="1098"/>
      <c r="N53" s="1098"/>
      <c r="O53" s="1098"/>
      <c r="P53" s="1098"/>
      <c r="Q53" s="1098"/>
      <c r="R53" s="1098"/>
      <c r="S53" s="1098"/>
      <c r="T53" s="1098"/>
      <c r="U53" s="1098"/>
      <c r="V53" s="1098"/>
      <c r="W53" s="1098"/>
      <c r="X53" s="1098"/>
      <c r="Y53" s="1098"/>
      <c r="Z53" s="1098"/>
      <c r="AA53" s="1099"/>
      <c r="AB53" s="1138" t="s">
        <v>435</v>
      </c>
      <c r="AC53" s="1139"/>
      <c r="AD53" s="1139"/>
      <c r="AE53" s="1139"/>
      <c r="AF53" s="1139"/>
      <c r="AG53" s="1139"/>
      <c r="AH53" s="1140"/>
      <c r="AI53" s="1106"/>
      <c r="AJ53" s="1106"/>
      <c r="AK53" s="1106"/>
      <c r="AL53" s="1106"/>
      <c r="AM53" s="1106"/>
      <c r="AN53" s="352" t="s">
        <v>436</v>
      </c>
      <c r="AO53" s="354"/>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57"/>
      <c r="IK53" s="357"/>
      <c r="IL53" s="357"/>
      <c r="IM53" s="357"/>
      <c r="IN53" s="357"/>
      <c r="IO53" s="357"/>
      <c r="IP53" s="357"/>
      <c r="IQ53" s="357"/>
      <c r="IR53" s="357"/>
      <c r="IS53" s="357"/>
      <c r="IT53" s="357"/>
      <c r="IU53" s="357"/>
      <c r="IV53" s="357"/>
      <c r="IW53" s="357"/>
      <c r="IX53" s="357"/>
      <c r="IY53" s="357"/>
      <c r="IZ53" s="357"/>
      <c r="JA53" s="357"/>
      <c r="JB53" s="357"/>
      <c r="JC53" s="357"/>
      <c r="JD53" s="357"/>
      <c r="JE53" s="357"/>
      <c r="JF53" s="357"/>
      <c r="JG53" s="357"/>
      <c r="JH53" s="357"/>
      <c r="JI53" s="357"/>
      <c r="JJ53" s="357"/>
      <c r="JK53" s="357"/>
      <c r="JL53" s="357"/>
      <c r="JM53" s="357"/>
      <c r="JN53" s="357"/>
      <c r="JO53" s="357"/>
      <c r="JP53" s="357"/>
      <c r="JQ53" s="357"/>
      <c r="JR53" s="357"/>
      <c r="JS53" s="357"/>
      <c r="JT53" s="357"/>
      <c r="JU53" s="357"/>
      <c r="JV53" s="357"/>
      <c r="JW53" s="357"/>
      <c r="JX53" s="357"/>
      <c r="JY53" s="357"/>
      <c r="JZ53" s="357"/>
      <c r="KA53" s="357"/>
      <c r="KB53" s="357"/>
      <c r="KC53" s="357"/>
      <c r="KD53" s="357"/>
      <c r="KE53" s="357"/>
      <c r="KF53" s="357"/>
      <c r="KG53" s="357"/>
      <c r="KH53" s="357"/>
      <c r="KI53" s="357"/>
      <c r="KJ53" s="357"/>
      <c r="KK53" s="357"/>
      <c r="KL53" s="357"/>
      <c r="KM53" s="357"/>
      <c r="KN53" s="357"/>
      <c r="KO53" s="357"/>
      <c r="KP53" s="357"/>
      <c r="KQ53" s="357"/>
      <c r="KR53" s="357"/>
      <c r="KS53" s="357"/>
      <c r="KT53" s="357"/>
      <c r="KU53" s="357"/>
      <c r="KV53" s="357"/>
      <c r="KW53" s="357"/>
      <c r="KX53" s="357"/>
      <c r="KY53" s="357"/>
      <c r="KZ53" s="357"/>
      <c r="LA53" s="357"/>
      <c r="LB53" s="357"/>
      <c r="LC53" s="357"/>
      <c r="LD53" s="357"/>
      <c r="LE53" s="357"/>
      <c r="LF53" s="357"/>
      <c r="LG53" s="357"/>
      <c r="LH53" s="357"/>
      <c r="LI53" s="357"/>
      <c r="LJ53" s="357"/>
      <c r="LK53" s="357"/>
      <c r="LL53" s="357"/>
      <c r="LM53" s="357"/>
      <c r="LN53" s="357"/>
      <c r="LO53" s="357"/>
      <c r="LP53" s="357"/>
      <c r="LQ53" s="357"/>
      <c r="LR53" s="357"/>
      <c r="LS53" s="357"/>
      <c r="LT53" s="357"/>
      <c r="LU53" s="357"/>
      <c r="LV53" s="357"/>
      <c r="LW53" s="357"/>
      <c r="LX53" s="357"/>
      <c r="LY53" s="357"/>
      <c r="LZ53" s="357"/>
      <c r="MA53" s="357"/>
      <c r="MB53" s="357"/>
      <c r="MC53" s="357"/>
      <c r="MD53" s="357"/>
      <c r="ME53" s="357"/>
      <c r="MF53" s="357"/>
      <c r="MG53" s="357"/>
      <c r="MH53" s="357"/>
      <c r="MI53" s="357"/>
      <c r="MJ53" s="357"/>
      <c r="MK53" s="357"/>
      <c r="ML53" s="357"/>
      <c r="MM53" s="357"/>
      <c r="MN53" s="357"/>
      <c r="MO53" s="357"/>
      <c r="MP53" s="357"/>
      <c r="MQ53" s="357"/>
      <c r="MR53" s="357"/>
      <c r="MS53" s="357"/>
      <c r="MT53" s="357"/>
      <c r="MU53" s="357"/>
      <c r="MV53" s="357"/>
      <c r="MW53" s="357"/>
      <c r="MX53" s="357"/>
      <c r="MY53" s="357"/>
      <c r="MZ53" s="357"/>
      <c r="NA53" s="357"/>
      <c r="NB53" s="357"/>
      <c r="NC53" s="357"/>
      <c r="ND53" s="357"/>
      <c r="NE53" s="357"/>
      <c r="NF53" s="357"/>
      <c r="NG53" s="357"/>
      <c r="NH53" s="357"/>
      <c r="NI53" s="357"/>
      <c r="NJ53" s="357"/>
      <c r="NK53" s="357"/>
      <c r="NL53" s="357"/>
      <c r="NM53" s="357"/>
      <c r="NN53" s="357"/>
      <c r="NO53" s="357"/>
      <c r="NP53" s="357"/>
      <c r="NQ53" s="357"/>
      <c r="NR53" s="357"/>
      <c r="NS53" s="357"/>
      <c r="NT53" s="357"/>
      <c r="NU53" s="357"/>
      <c r="NV53" s="357"/>
      <c r="NW53" s="357"/>
      <c r="NX53" s="357"/>
      <c r="NY53" s="357"/>
      <c r="NZ53" s="357"/>
      <c r="OA53" s="357"/>
      <c r="OB53" s="357"/>
      <c r="OC53" s="357"/>
      <c r="OD53" s="357"/>
      <c r="OE53" s="357"/>
      <c r="OF53" s="357"/>
      <c r="OG53" s="357"/>
      <c r="OH53" s="357"/>
      <c r="OI53" s="357"/>
      <c r="OJ53" s="357"/>
      <c r="OK53" s="357"/>
      <c r="OL53" s="357"/>
      <c r="OM53" s="357"/>
      <c r="ON53" s="357"/>
      <c r="OO53" s="357"/>
      <c r="OP53" s="357"/>
      <c r="OQ53" s="357"/>
      <c r="OR53" s="357"/>
      <c r="OS53" s="357"/>
      <c r="OT53" s="357"/>
      <c r="OU53" s="357"/>
      <c r="OV53" s="357"/>
      <c r="OW53" s="357"/>
      <c r="OX53" s="357"/>
      <c r="OY53" s="357"/>
      <c r="OZ53" s="357"/>
      <c r="PA53" s="357"/>
      <c r="PB53" s="357"/>
      <c r="PC53" s="357"/>
      <c r="PD53" s="357"/>
      <c r="PE53" s="357"/>
      <c r="PF53" s="357"/>
      <c r="PG53" s="357"/>
      <c r="PH53" s="357"/>
      <c r="PI53" s="357"/>
      <c r="PJ53" s="357"/>
      <c r="PK53" s="357"/>
      <c r="PL53" s="357"/>
      <c r="PM53" s="357"/>
      <c r="PN53" s="357"/>
      <c r="PO53" s="357"/>
      <c r="PP53" s="357"/>
      <c r="PQ53" s="357"/>
      <c r="PR53" s="357"/>
      <c r="PS53" s="357"/>
      <c r="PT53" s="357"/>
      <c r="PU53" s="357"/>
      <c r="PV53" s="357"/>
      <c r="PW53" s="357"/>
      <c r="PX53" s="357"/>
      <c r="PY53" s="357"/>
      <c r="PZ53" s="357"/>
      <c r="QA53" s="357"/>
      <c r="QB53" s="357"/>
      <c r="QC53" s="357"/>
      <c r="QD53" s="357"/>
      <c r="QE53" s="357"/>
      <c r="QF53" s="357"/>
      <c r="QG53" s="357"/>
      <c r="QH53" s="357"/>
      <c r="QI53" s="357"/>
      <c r="QJ53" s="357"/>
      <c r="QK53" s="357"/>
      <c r="QL53" s="357"/>
      <c r="QM53" s="357"/>
      <c r="QN53" s="357"/>
      <c r="QO53" s="357"/>
      <c r="QP53" s="357"/>
      <c r="QQ53" s="357"/>
      <c r="QR53" s="357"/>
      <c r="QS53" s="357"/>
      <c r="QT53" s="357"/>
      <c r="QU53" s="357"/>
      <c r="QV53" s="357"/>
      <c r="QW53" s="357"/>
      <c r="QX53" s="357"/>
      <c r="QY53" s="357"/>
      <c r="QZ53" s="357"/>
      <c r="RA53" s="357"/>
      <c r="RB53" s="357"/>
      <c r="RC53" s="357"/>
      <c r="RD53" s="357"/>
      <c r="RE53" s="357"/>
      <c r="RF53" s="357"/>
      <c r="RG53" s="357"/>
      <c r="RH53" s="357"/>
      <c r="RI53" s="357"/>
      <c r="RJ53" s="357"/>
      <c r="RK53" s="357"/>
      <c r="RL53" s="357"/>
      <c r="RM53" s="357"/>
      <c r="RN53" s="357"/>
      <c r="RO53" s="357"/>
      <c r="RP53" s="357"/>
      <c r="RQ53" s="357"/>
      <c r="RR53" s="357"/>
      <c r="RS53" s="357"/>
      <c r="RT53" s="357"/>
      <c r="RU53" s="357"/>
      <c r="RV53" s="357"/>
      <c r="RW53" s="357"/>
      <c r="RX53" s="357"/>
      <c r="RY53" s="357"/>
      <c r="RZ53" s="357"/>
      <c r="SA53" s="357"/>
      <c r="SB53" s="357"/>
      <c r="SC53" s="357"/>
      <c r="SD53" s="357"/>
      <c r="SE53" s="357"/>
      <c r="SF53" s="357"/>
      <c r="SG53" s="357"/>
      <c r="SH53" s="357"/>
      <c r="SI53" s="357"/>
      <c r="SJ53" s="357"/>
      <c r="SK53" s="357"/>
      <c r="SL53" s="357"/>
      <c r="SM53" s="357"/>
      <c r="SN53" s="357"/>
      <c r="SO53" s="357"/>
      <c r="SP53" s="357"/>
      <c r="SQ53" s="357"/>
      <c r="SR53" s="357"/>
      <c r="SS53" s="357"/>
      <c r="ST53" s="357"/>
      <c r="SU53" s="357"/>
      <c r="SV53" s="357"/>
      <c r="SW53" s="357"/>
      <c r="SX53" s="357"/>
      <c r="SY53" s="357"/>
      <c r="SZ53" s="357"/>
      <c r="TA53" s="357"/>
      <c r="TB53" s="357"/>
      <c r="TC53" s="357"/>
      <c r="TD53" s="357"/>
      <c r="TE53" s="357"/>
      <c r="TF53" s="357"/>
      <c r="TG53" s="357"/>
      <c r="TH53" s="357"/>
      <c r="TI53" s="357"/>
      <c r="TJ53" s="357"/>
      <c r="TK53" s="357"/>
      <c r="TL53" s="357"/>
      <c r="TM53" s="357"/>
      <c r="TN53" s="357"/>
      <c r="TO53" s="357"/>
      <c r="TP53" s="357"/>
      <c r="TQ53" s="357"/>
      <c r="TR53" s="357"/>
      <c r="TS53" s="357"/>
      <c r="TT53" s="357"/>
      <c r="TU53" s="357"/>
      <c r="TV53" s="357"/>
      <c r="TW53" s="357"/>
      <c r="TX53" s="357"/>
      <c r="TY53" s="357"/>
      <c r="TZ53" s="357"/>
      <c r="UA53" s="357"/>
      <c r="UB53" s="357"/>
      <c r="UC53" s="357"/>
      <c r="UD53" s="357"/>
      <c r="UE53" s="357"/>
      <c r="UF53" s="357"/>
      <c r="UG53" s="357"/>
      <c r="UH53" s="357"/>
      <c r="UI53" s="357"/>
      <c r="UJ53" s="357"/>
      <c r="UK53" s="357"/>
      <c r="UL53" s="357"/>
      <c r="UM53" s="357"/>
      <c r="UN53" s="357"/>
      <c r="UO53" s="357"/>
      <c r="UP53" s="357"/>
      <c r="UQ53" s="357"/>
      <c r="UR53" s="357"/>
      <c r="US53" s="357"/>
      <c r="UT53" s="357"/>
      <c r="UU53" s="357"/>
      <c r="UV53" s="357"/>
      <c r="UW53" s="357"/>
      <c r="UX53" s="357"/>
      <c r="UY53" s="357"/>
      <c r="UZ53" s="357"/>
      <c r="VA53" s="357"/>
      <c r="VB53" s="357"/>
      <c r="VC53" s="357"/>
      <c r="VD53" s="357"/>
      <c r="VE53" s="357"/>
      <c r="VF53" s="357"/>
      <c r="VG53" s="357"/>
      <c r="VH53" s="357"/>
      <c r="VI53" s="357"/>
      <c r="VJ53" s="357"/>
      <c r="VK53" s="357"/>
      <c r="VL53" s="357"/>
      <c r="VM53" s="357"/>
      <c r="VN53" s="357"/>
    </row>
    <row r="54" spans="1:586" s="307" customFormat="1" ht="14.4">
      <c r="A54" s="1141" t="s">
        <v>437</v>
      </c>
      <c r="B54" s="1142"/>
      <c r="C54" s="1142"/>
      <c r="D54" s="1142"/>
      <c r="E54" s="1142"/>
      <c r="F54" s="1143"/>
      <c r="G54" s="1162"/>
      <c r="H54" s="1163"/>
      <c r="I54" s="1163"/>
      <c r="J54" s="1163"/>
      <c r="K54" s="1163"/>
      <c r="L54" s="1163"/>
      <c r="M54" s="1163"/>
      <c r="N54" s="1163"/>
      <c r="O54" s="1163"/>
      <c r="P54" s="1164"/>
      <c r="Q54" s="1200" t="s">
        <v>438</v>
      </c>
      <c r="R54" s="1201"/>
      <c r="S54" s="1201"/>
      <c r="T54" s="1201"/>
      <c r="U54" s="1202"/>
      <c r="V54" s="1158"/>
      <c r="W54" s="1158"/>
      <c r="X54" s="1158"/>
      <c r="Y54" s="1158"/>
      <c r="Z54" s="1158"/>
      <c r="AA54" s="1159"/>
      <c r="AB54" s="1203" t="s">
        <v>439</v>
      </c>
      <c r="AC54" s="1204"/>
      <c r="AD54" s="1204"/>
      <c r="AE54" s="1204"/>
      <c r="AF54" s="1204"/>
      <c r="AG54" s="1204"/>
      <c r="AH54" s="1205"/>
      <c r="AI54" s="1148"/>
      <c r="AJ54" s="1149"/>
      <c r="AK54" s="1149"/>
      <c r="AL54" s="1149"/>
      <c r="AM54" s="1149"/>
      <c r="AN54" s="1150"/>
      <c r="AO54" s="354"/>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57"/>
      <c r="IK54" s="357"/>
      <c r="IL54" s="357"/>
      <c r="IM54" s="357"/>
      <c r="IN54" s="357"/>
      <c r="IO54" s="357"/>
      <c r="IP54" s="357"/>
      <c r="IQ54" s="357"/>
      <c r="IR54" s="357"/>
      <c r="IS54" s="357"/>
      <c r="IT54" s="357"/>
      <c r="IU54" s="357"/>
      <c r="IV54" s="357"/>
      <c r="IW54" s="357"/>
      <c r="IX54" s="357"/>
      <c r="IY54" s="357"/>
      <c r="IZ54" s="357"/>
      <c r="JA54" s="357"/>
      <c r="JB54" s="357"/>
      <c r="JC54" s="357"/>
      <c r="JD54" s="357"/>
      <c r="JE54" s="357"/>
      <c r="JF54" s="357"/>
      <c r="JG54" s="357"/>
      <c r="JH54" s="357"/>
      <c r="JI54" s="357"/>
      <c r="JJ54" s="357"/>
      <c r="JK54" s="357"/>
      <c r="JL54" s="357"/>
      <c r="JM54" s="357"/>
      <c r="JN54" s="357"/>
      <c r="JO54" s="357"/>
      <c r="JP54" s="357"/>
      <c r="JQ54" s="357"/>
      <c r="JR54" s="357"/>
      <c r="JS54" s="357"/>
      <c r="JT54" s="357"/>
      <c r="JU54" s="357"/>
      <c r="JV54" s="357"/>
      <c r="JW54" s="357"/>
      <c r="JX54" s="357"/>
      <c r="JY54" s="357"/>
      <c r="JZ54" s="357"/>
      <c r="KA54" s="357"/>
      <c r="KB54" s="357"/>
      <c r="KC54" s="357"/>
      <c r="KD54" s="357"/>
      <c r="KE54" s="357"/>
      <c r="KF54" s="357"/>
      <c r="KG54" s="357"/>
      <c r="KH54" s="357"/>
      <c r="KI54" s="357"/>
      <c r="KJ54" s="357"/>
      <c r="KK54" s="357"/>
      <c r="KL54" s="357"/>
      <c r="KM54" s="357"/>
      <c r="KN54" s="357"/>
      <c r="KO54" s="357"/>
      <c r="KP54" s="357"/>
      <c r="KQ54" s="357"/>
      <c r="KR54" s="357"/>
      <c r="KS54" s="357"/>
      <c r="KT54" s="357"/>
      <c r="KU54" s="357"/>
      <c r="KV54" s="357"/>
      <c r="KW54" s="357"/>
      <c r="KX54" s="357"/>
      <c r="KY54" s="357"/>
      <c r="KZ54" s="357"/>
      <c r="LA54" s="357"/>
      <c r="LB54" s="357"/>
      <c r="LC54" s="357"/>
      <c r="LD54" s="357"/>
      <c r="LE54" s="357"/>
      <c r="LF54" s="357"/>
      <c r="LG54" s="357"/>
      <c r="LH54" s="357"/>
      <c r="LI54" s="357"/>
      <c r="LJ54" s="357"/>
      <c r="LK54" s="357"/>
      <c r="LL54" s="357"/>
      <c r="LM54" s="357"/>
      <c r="LN54" s="357"/>
      <c r="LO54" s="357"/>
      <c r="LP54" s="357"/>
      <c r="LQ54" s="357"/>
      <c r="LR54" s="357"/>
      <c r="LS54" s="357"/>
      <c r="LT54" s="357"/>
      <c r="LU54" s="357"/>
      <c r="LV54" s="357"/>
      <c r="LW54" s="357"/>
      <c r="LX54" s="357"/>
      <c r="LY54" s="357"/>
      <c r="LZ54" s="357"/>
      <c r="MA54" s="357"/>
      <c r="MB54" s="357"/>
      <c r="MC54" s="357"/>
      <c r="MD54" s="357"/>
      <c r="ME54" s="357"/>
      <c r="MF54" s="357"/>
      <c r="MG54" s="357"/>
      <c r="MH54" s="357"/>
      <c r="MI54" s="357"/>
      <c r="MJ54" s="357"/>
      <c r="MK54" s="357"/>
      <c r="ML54" s="357"/>
      <c r="MM54" s="357"/>
      <c r="MN54" s="357"/>
      <c r="MO54" s="357"/>
      <c r="MP54" s="357"/>
      <c r="MQ54" s="357"/>
      <c r="MR54" s="357"/>
      <c r="MS54" s="357"/>
      <c r="MT54" s="357"/>
      <c r="MU54" s="357"/>
      <c r="MV54" s="357"/>
      <c r="MW54" s="357"/>
      <c r="MX54" s="357"/>
      <c r="MY54" s="357"/>
      <c r="MZ54" s="357"/>
      <c r="NA54" s="357"/>
      <c r="NB54" s="357"/>
      <c r="NC54" s="357"/>
      <c r="ND54" s="357"/>
      <c r="NE54" s="357"/>
      <c r="NF54" s="357"/>
      <c r="NG54" s="357"/>
      <c r="NH54" s="357"/>
      <c r="NI54" s="357"/>
      <c r="NJ54" s="357"/>
      <c r="NK54" s="357"/>
      <c r="NL54" s="357"/>
      <c r="NM54" s="357"/>
      <c r="NN54" s="357"/>
      <c r="NO54" s="357"/>
      <c r="NP54" s="357"/>
      <c r="NQ54" s="357"/>
      <c r="NR54" s="357"/>
      <c r="NS54" s="357"/>
      <c r="NT54" s="357"/>
      <c r="NU54" s="357"/>
      <c r="NV54" s="357"/>
      <c r="NW54" s="357"/>
      <c r="NX54" s="357"/>
      <c r="NY54" s="357"/>
      <c r="NZ54" s="357"/>
      <c r="OA54" s="357"/>
      <c r="OB54" s="357"/>
      <c r="OC54" s="357"/>
      <c r="OD54" s="357"/>
      <c r="OE54" s="357"/>
      <c r="OF54" s="357"/>
      <c r="OG54" s="357"/>
      <c r="OH54" s="357"/>
      <c r="OI54" s="357"/>
      <c r="OJ54" s="357"/>
      <c r="OK54" s="357"/>
      <c r="OL54" s="357"/>
      <c r="OM54" s="357"/>
      <c r="ON54" s="357"/>
      <c r="OO54" s="357"/>
      <c r="OP54" s="357"/>
      <c r="OQ54" s="357"/>
      <c r="OR54" s="357"/>
      <c r="OS54" s="357"/>
      <c r="OT54" s="357"/>
      <c r="OU54" s="357"/>
      <c r="OV54" s="357"/>
      <c r="OW54" s="357"/>
      <c r="OX54" s="357"/>
      <c r="OY54" s="357"/>
      <c r="OZ54" s="357"/>
      <c r="PA54" s="357"/>
      <c r="PB54" s="357"/>
      <c r="PC54" s="357"/>
      <c r="PD54" s="357"/>
      <c r="PE54" s="357"/>
      <c r="PF54" s="357"/>
      <c r="PG54" s="357"/>
      <c r="PH54" s="357"/>
      <c r="PI54" s="357"/>
      <c r="PJ54" s="357"/>
      <c r="PK54" s="357"/>
      <c r="PL54" s="357"/>
      <c r="PM54" s="357"/>
      <c r="PN54" s="357"/>
      <c r="PO54" s="357"/>
      <c r="PP54" s="357"/>
      <c r="PQ54" s="357"/>
      <c r="PR54" s="357"/>
      <c r="PS54" s="357"/>
      <c r="PT54" s="357"/>
      <c r="PU54" s="357"/>
      <c r="PV54" s="357"/>
      <c r="PW54" s="357"/>
      <c r="PX54" s="357"/>
      <c r="PY54" s="357"/>
      <c r="PZ54" s="357"/>
      <c r="QA54" s="357"/>
      <c r="QB54" s="357"/>
      <c r="QC54" s="357"/>
      <c r="QD54" s="357"/>
      <c r="QE54" s="357"/>
      <c r="QF54" s="357"/>
      <c r="QG54" s="357"/>
      <c r="QH54" s="357"/>
      <c r="QI54" s="357"/>
      <c r="QJ54" s="357"/>
      <c r="QK54" s="357"/>
      <c r="QL54" s="357"/>
      <c r="QM54" s="357"/>
      <c r="QN54" s="357"/>
      <c r="QO54" s="357"/>
      <c r="QP54" s="357"/>
      <c r="QQ54" s="357"/>
      <c r="QR54" s="357"/>
      <c r="QS54" s="357"/>
      <c r="QT54" s="357"/>
      <c r="QU54" s="357"/>
      <c r="QV54" s="357"/>
      <c r="QW54" s="357"/>
      <c r="QX54" s="357"/>
      <c r="QY54" s="357"/>
      <c r="QZ54" s="357"/>
      <c r="RA54" s="357"/>
      <c r="RB54" s="357"/>
      <c r="RC54" s="357"/>
      <c r="RD54" s="357"/>
      <c r="RE54" s="357"/>
      <c r="RF54" s="357"/>
      <c r="RG54" s="357"/>
      <c r="RH54" s="357"/>
      <c r="RI54" s="357"/>
      <c r="RJ54" s="357"/>
      <c r="RK54" s="357"/>
      <c r="RL54" s="357"/>
      <c r="RM54" s="357"/>
      <c r="RN54" s="357"/>
      <c r="RO54" s="357"/>
      <c r="RP54" s="357"/>
      <c r="RQ54" s="357"/>
      <c r="RR54" s="357"/>
      <c r="RS54" s="357"/>
      <c r="RT54" s="357"/>
      <c r="RU54" s="357"/>
      <c r="RV54" s="357"/>
      <c r="RW54" s="357"/>
      <c r="RX54" s="357"/>
      <c r="RY54" s="357"/>
      <c r="RZ54" s="357"/>
      <c r="SA54" s="357"/>
      <c r="SB54" s="357"/>
      <c r="SC54" s="357"/>
      <c r="SD54" s="357"/>
      <c r="SE54" s="357"/>
      <c r="SF54" s="357"/>
      <c r="SG54" s="357"/>
      <c r="SH54" s="357"/>
      <c r="SI54" s="357"/>
      <c r="SJ54" s="357"/>
      <c r="SK54" s="357"/>
      <c r="SL54" s="357"/>
      <c r="SM54" s="357"/>
      <c r="SN54" s="357"/>
      <c r="SO54" s="357"/>
      <c r="SP54" s="357"/>
      <c r="SQ54" s="357"/>
      <c r="SR54" s="357"/>
      <c r="SS54" s="357"/>
      <c r="ST54" s="357"/>
      <c r="SU54" s="357"/>
      <c r="SV54" s="357"/>
      <c r="SW54" s="357"/>
      <c r="SX54" s="357"/>
      <c r="SY54" s="357"/>
      <c r="SZ54" s="357"/>
      <c r="TA54" s="357"/>
      <c r="TB54" s="357"/>
      <c r="TC54" s="357"/>
      <c r="TD54" s="357"/>
      <c r="TE54" s="357"/>
      <c r="TF54" s="357"/>
      <c r="TG54" s="357"/>
      <c r="TH54" s="357"/>
      <c r="TI54" s="357"/>
      <c r="TJ54" s="357"/>
      <c r="TK54" s="357"/>
      <c r="TL54" s="357"/>
      <c r="TM54" s="357"/>
      <c r="TN54" s="357"/>
      <c r="TO54" s="357"/>
      <c r="TP54" s="357"/>
      <c r="TQ54" s="357"/>
      <c r="TR54" s="357"/>
      <c r="TS54" s="357"/>
      <c r="TT54" s="357"/>
      <c r="TU54" s="357"/>
      <c r="TV54" s="357"/>
      <c r="TW54" s="357"/>
      <c r="TX54" s="357"/>
      <c r="TY54" s="357"/>
      <c r="TZ54" s="357"/>
      <c r="UA54" s="357"/>
      <c r="UB54" s="357"/>
      <c r="UC54" s="357"/>
      <c r="UD54" s="357"/>
      <c r="UE54" s="357"/>
      <c r="UF54" s="357"/>
      <c r="UG54" s="357"/>
      <c r="UH54" s="357"/>
      <c r="UI54" s="357"/>
      <c r="UJ54" s="357"/>
      <c r="UK54" s="357"/>
      <c r="UL54" s="357"/>
      <c r="UM54" s="357"/>
      <c r="UN54" s="357"/>
      <c r="UO54" s="357"/>
      <c r="UP54" s="357"/>
      <c r="UQ54" s="357"/>
      <c r="UR54" s="357"/>
      <c r="US54" s="357"/>
      <c r="UT54" s="357"/>
      <c r="UU54" s="357"/>
      <c r="UV54" s="357"/>
      <c r="UW54" s="357"/>
      <c r="UX54" s="357"/>
      <c r="UY54" s="357"/>
      <c r="UZ54" s="357"/>
      <c r="VA54" s="357"/>
      <c r="VB54" s="357"/>
      <c r="VC54" s="357"/>
      <c r="VD54" s="357"/>
      <c r="VE54" s="357"/>
      <c r="VF54" s="357"/>
      <c r="VG54" s="357"/>
      <c r="VH54" s="357"/>
      <c r="VI54" s="357"/>
      <c r="VJ54" s="357"/>
      <c r="VK54" s="357"/>
      <c r="VL54" s="357"/>
      <c r="VM54" s="357"/>
      <c r="VN54" s="357"/>
    </row>
    <row r="55" spans="1:586" s="307" customFormat="1" ht="12" customHeight="1">
      <c r="A55" s="1138" t="s">
        <v>440</v>
      </c>
      <c r="B55" s="1139"/>
      <c r="C55" s="1139"/>
      <c r="D55" s="1139"/>
      <c r="E55" s="1139"/>
      <c r="F55" s="1140"/>
      <c r="G55" s="1165"/>
      <c r="H55" s="1166"/>
      <c r="I55" s="1166"/>
      <c r="J55" s="1166"/>
      <c r="K55" s="1166"/>
      <c r="L55" s="1166"/>
      <c r="M55" s="1166"/>
      <c r="N55" s="1166"/>
      <c r="O55" s="1166"/>
      <c r="P55" s="1167"/>
      <c r="Q55" s="1138" t="s">
        <v>441</v>
      </c>
      <c r="R55" s="1139"/>
      <c r="S55" s="1139"/>
      <c r="T55" s="1139"/>
      <c r="U55" s="1140"/>
      <c r="V55" s="1160"/>
      <c r="W55" s="1160"/>
      <c r="X55" s="1160"/>
      <c r="Y55" s="1160"/>
      <c r="Z55" s="1160"/>
      <c r="AA55" s="1161"/>
      <c r="AB55" s="1138" t="s">
        <v>442</v>
      </c>
      <c r="AC55" s="1139"/>
      <c r="AD55" s="1139"/>
      <c r="AE55" s="1139"/>
      <c r="AF55" s="1139"/>
      <c r="AG55" s="1139"/>
      <c r="AH55" s="1140"/>
      <c r="AI55" s="1151"/>
      <c r="AJ55" s="1152"/>
      <c r="AK55" s="1152"/>
      <c r="AL55" s="1152"/>
      <c r="AM55" s="1152"/>
      <c r="AN55" s="1153"/>
      <c r="AO55" s="354"/>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57"/>
      <c r="IK55" s="357"/>
      <c r="IL55" s="357"/>
      <c r="IM55" s="357"/>
      <c r="IN55" s="357"/>
      <c r="IO55" s="357"/>
      <c r="IP55" s="357"/>
      <c r="IQ55" s="357"/>
      <c r="IR55" s="357"/>
      <c r="IS55" s="357"/>
      <c r="IT55" s="357"/>
      <c r="IU55" s="357"/>
      <c r="IV55" s="357"/>
      <c r="IW55" s="357"/>
      <c r="IX55" s="357"/>
      <c r="IY55" s="357"/>
      <c r="IZ55" s="357"/>
      <c r="JA55" s="357"/>
      <c r="JB55" s="357"/>
      <c r="JC55" s="357"/>
      <c r="JD55" s="357"/>
      <c r="JE55" s="357"/>
      <c r="JF55" s="357"/>
      <c r="JG55" s="357"/>
      <c r="JH55" s="357"/>
      <c r="JI55" s="357"/>
      <c r="JJ55" s="357"/>
      <c r="JK55" s="357"/>
      <c r="JL55" s="357"/>
      <c r="JM55" s="357"/>
      <c r="JN55" s="357"/>
      <c r="JO55" s="357"/>
      <c r="JP55" s="357"/>
      <c r="JQ55" s="357"/>
      <c r="JR55" s="357"/>
      <c r="JS55" s="357"/>
      <c r="JT55" s="357"/>
      <c r="JU55" s="357"/>
      <c r="JV55" s="357"/>
      <c r="JW55" s="357"/>
      <c r="JX55" s="357"/>
      <c r="JY55" s="357"/>
      <c r="JZ55" s="357"/>
      <c r="KA55" s="357"/>
      <c r="KB55" s="357"/>
      <c r="KC55" s="357"/>
      <c r="KD55" s="357"/>
      <c r="KE55" s="357"/>
      <c r="KF55" s="357"/>
      <c r="KG55" s="357"/>
      <c r="KH55" s="357"/>
      <c r="KI55" s="357"/>
      <c r="KJ55" s="357"/>
      <c r="KK55" s="357"/>
      <c r="KL55" s="357"/>
      <c r="KM55" s="357"/>
      <c r="KN55" s="357"/>
      <c r="KO55" s="357"/>
      <c r="KP55" s="357"/>
      <c r="KQ55" s="357"/>
      <c r="KR55" s="357"/>
      <c r="KS55" s="357"/>
      <c r="KT55" s="357"/>
      <c r="KU55" s="357"/>
      <c r="KV55" s="357"/>
      <c r="KW55" s="357"/>
      <c r="KX55" s="357"/>
      <c r="KY55" s="357"/>
      <c r="KZ55" s="357"/>
      <c r="LA55" s="357"/>
      <c r="LB55" s="357"/>
      <c r="LC55" s="357"/>
      <c r="LD55" s="357"/>
      <c r="LE55" s="357"/>
      <c r="LF55" s="357"/>
      <c r="LG55" s="357"/>
      <c r="LH55" s="357"/>
      <c r="LI55" s="357"/>
      <c r="LJ55" s="357"/>
      <c r="LK55" s="357"/>
      <c r="LL55" s="357"/>
      <c r="LM55" s="357"/>
      <c r="LN55" s="357"/>
      <c r="LO55" s="357"/>
      <c r="LP55" s="357"/>
      <c r="LQ55" s="357"/>
      <c r="LR55" s="357"/>
      <c r="LS55" s="357"/>
      <c r="LT55" s="357"/>
      <c r="LU55" s="357"/>
      <c r="LV55" s="357"/>
      <c r="LW55" s="357"/>
      <c r="LX55" s="357"/>
      <c r="LY55" s="357"/>
      <c r="LZ55" s="357"/>
      <c r="MA55" s="357"/>
      <c r="MB55" s="357"/>
      <c r="MC55" s="357"/>
      <c r="MD55" s="357"/>
      <c r="ME55" s="357"/>
      <c r="MF55" s="357"/>
      <c r="MG55" s="357"/>
      <c r="MH55" s="357"/>
      <c r="MI55" s="357"/>
      <c r="MJ55" s="357"/>
      <c r="MK55" s="357"/>
      <c r="ML55" s="357"/>
      <c r="MM55" s="357"/>
      <c r="MN55" s="357"/>
      <c r="MO55" s="357"/>
      <c r="MP55" s="357"/>
      <c r="MQ55" s="357"/>
      <c r="MR55" s="357"/>
      <c r="MS55" s="357"/>
      <c r="MT55" s="357"/>
      <c r="MU55" s="357"/>
      <c r="MV55" s="357"/>
      <c r="MW55" s="357"/>
      <c r="MX55" s="357"/>
      <c r="MY55" s="357"/>
      <c r="MZ55" s="357"/>
      <c r="NA55" s="357"/>
      <c r="NB55" s="357"/>
      <c r="NC55" s="357"/>
      <c r="ND55" s="357"/>
      <c r="NE55" s="357"/>
      <c r="NF55" s="357"/>
      <c r="NG55" s="357"/>
      <c r="NH55" s="357"/>
      <c r="NI55" s="357"/>
      <c r="NJ55" s="357"/>
      <c r="NK55" s="357"/>
      <c r="NL55" s="357"/>
      <c r="NM55" s="357"/>
      <c r="NN55" s="357"/>
      <c r="NO55" s="357"/>
      <c r="NP55" s="357"/>
      <c r="NQ55" s="357"/>
      <c r="NR55" s="357"/>
      <c r="NS55" s="357"/>
      <c r="NT55" s="357"/>
      <c r="NU55" s="357"/>
      <c r="NV55" s="357"/>
      <c r="NW55" s="357"/>
      <c r="NX55" s="357"/>
      <c r="NY55" s="357"/>
      <c r="NZ55" s="357"/>
      <c r="OA55" s="357"/>
      <c r="OB55" s="357"/>
      <c r="OC55" s="357"/>
      <c r="OD55" s="357"/>
      <c r="OE55" s="357"/>
      <c r="OF55" s="357"/>
      <c r="OG55" s="357"/>
      <c r="OH55" s="357"/>
      <c r="OI55" s="357"/>
      <c r="OJ55" s="357"/>
      <c r="OK55" s="357"/>
      <c r="OL55" s="357"/>
      <c r="OM55" s="357"/>
      <c r="ON55" s="357"/>
      <c r="OO55" s="357"/>
      <c r="OP55" s="357"/>
      <c r="OQ55" s="357"/>
      <c r="OR55" s="357"/>
      <c r="OS55" s="357"/>
      <c r="OT55" s="357"/>
      <c r="OU55" s="357"/>
      <c r="OV55" s="357"/>
      <c r="OW55" s="357"/>
      <c r="OX55" s="357"/>
      <c r="OY55" s="357"/>
      <c r="OZ55" s="357"/>
      <c r="PA55" s="357"/>
      <c r="PB55" s="357"/>
      <c r="PC55" s="357"/>
      <c r="PD55" s="357"/>
      <c r="PE55" s="357"/>
      <c r="PF55" s="357"/>
      <c r="PG55" s="357"/>
      <c r="PH55" s="357"/>
      <c r="PI55" s="357"/>
      <c r="PJ55" s="357"/>
      <c r="PK55" s="357"/>
      <c r="PL55" s="357"/>
      <c r="PM55" s="357"/>
      <c r="PN55" s="357"/>
      <c r="PO55" s="357"/>
      <c r="PP55" s="357"/>
      <c r="PQ55" s="357"/>
      <c r="PR55" s="357"/>
      <c r="PS55" s="357"/>
      <c r="PT55" s="357"/>
      <c r="PU55" s="357"/>
      <c r="PV55" s="357"/>
      <c r="PW55" s="357"/>
      <c r="PX55" s="357"/>
      <c r="PY55" s="357"/>
      <c r="PZ55" s="357"/>
      <c r="QA55" s="357"/>
      <c r="QB55" s="357"/>
      <c r="QC55" s="357"/>
      <c r="QD55" s="357"/>
      <c r="QE55" s="357"/>
      <c r="QF55" s="357"/>
      <c r="QG55" s="357"/>
      <c r="QH55" s="357"/>
      <c r="QI55" s="357"/>
      <c r="QJ55" s="357"/>
      <c r="QK55" s="357"/>
      <c r="QL55" s="357"/>
      <c r="QM55" s="357"/>
      <c r="QN55" s="357"/>
      <c r="QO55" s="357"/>
      <c r="QP55" s="357"/>
      <c r="QQ55" s="357"/>
      <c r="QR55" s="357"/>
      <c r="QS55" s="357"/>
      <c r="QT55" s="357"/>
      <c r="QU55" s="357"/>
      <c r="QV55" s="357"/>
      <c r="QW55" s="357"/>
      <c r="QX55" s="357"/>
      <c r="QY55" s="357"/>
      <c r="QZ55" s="357"/>
      <c r="RA55" s="357"/>
      <c r="RB55" s="357"/>
      <c r="RC55" s="357"/>
      <c r="RD55" s="357"/>
      <c r="RE55" s="357"/>
      <c r="RF55" s="357"/>
      <c r="RG55" s="357"/>
      <c r="RH55" s="357"/>
      <c r="RI55" s="357"/>
      <c r="RJ55" s="357"/>
      <c r="RK55" s="357"/>
      <c r="RL55" s="357"/>
      <c r="RM55" s="357"/>
      <c r="RN55" s="357"/>
      <c r="RO55" s="357"/>
      <c r="RP55" s="357"/>
      <c r="RQ55" s="357"/>
      <c r="RR55" s="357"/>
      <c r="RS55" s="357"/>
      <c r="RT55" s="357"/>
      <c r="RU55" s="357"/>
      <c r="RV55" s="357"/>
      <c r="RW55" s="357"/>
      <c r="RX55" s="357"/>
      <c r="RY55" s="357"/>
      <c r="RZ55" s="357"/>
      <c r="SA55" s="357"/>
      <c r="SB55" s="357"/>
      <c r="SC55" s="357"/>
      <c r="SD55" s="357"/>
      <c r="SE55" s="357"/>
      <c r="SF55" s="357"/>
      <c r="SG55" s="357"/>
      <c r="SH55" s="357"/>
      <c r="SI55" s="357"/>
      <c r="SJ55" s="357"/>
      <c r="SK55" s="357"/>
      <c r="SL55" s="357"/>
      <c r="SM55" s="357"/>
      <c r="SN55" s="357"/>
      <c r="SO55" s="357"/>
      <c r="SP55" s="357"/>
      <c r="SQ55" s="357"/>
      <c r="SR55" s="357"/>
      <c r="SS55" s="357"/>
      <c r="ST55" s="357"/>
      <c r="SU55" s="357"/>
      <c r="SV55" s="357"/>
      <c r="SW55" s="357"/>
      <c r="SX55" s="357"/>
      <c r="SY55" s="357"/>
      <c r="SZ55" s="357"/>
      <c r="TA55" s="357"/>
      <c r="TB55" s="357"/>
      <c r="TC55" s="357"/>
      <c r="TD55" s="357"/>
      <c r="TE55" s="357"/>
      <c r="TF55" s="357"/>
      <c r="TG55" s="357"/>
      <c r="TH55" s="357"/>
      <c r="TI55" s="357"/>
      <c r="TJ55" s="357"/>
      <c r="TK55" s="357"/>
      <c r="TL55" s="357"/>
      <c r="TM55" s="357"/>
      <c r="TN55" s="357"/>
      <c r="TO55" s="357"/>
      <c r="TP55" s="357"/>
      <c r="TQ55" s="357"/>
      <c r="TR55" s="357"/>
      <c r="TS55" s="357"/>
      <c r="TT55" s="357"/>
      <c r="TU55" s="357"/>
      <c r="TV55" s="357"/>
      <c r="TW55" s="357"/>
      <c r="TX55" s="357"/>
      <c r="TY55" s="357"/>
      <c r="TZ55" s="357"/>
      <c r="UA55" s="357"/>
      <c r="UB55" s="357"/>
      <c r="UC55" s="357"/>
      <c r="UD55" s="357"/>
      <c r="UE55" s="357"/>
      <c r="UF55" s="357"/>
      <c r="UG55" s="357"/>
      <c r="UH55" s="357"/>
      <c r="UI55" s="357"/>
      <c r="UJ55" s="357"/>
      <c r="UK55" s="357"/>
      <c r="UL55" s="357"/>
      <c r="UM55" s="357"/>
      <c r="UN55" s="357"/>
      <c r="UO55" s="357"/>
      <c r="UP55" s="357"/>
      <c r="UQ55" s="357"/>
      <c r="UR55" s="357"/>
      <c r="US55" s="357"/>
      <c r="UT55" s="357"/>
      <c r="UU55" s="357"/>
      <c r="UV55" s="357"/>
      <c r="UW55" s="357"/>
      <c r="UX55" s="357"/>
      <c r="UY55" s="357"/>
      <c r="UZ55" s="357"/>
      <c r="VA55" s="357"/>
      <c r="VB55" s="357"/>
      <c r="VC55" s="357"/>
      <c r="VD55" s="357"/>
      <c r="VE55" s="357"/>
      <c r="VF55" s="357"/>
      <c r="VG55" s="357"/>
      <c r="VH55" s="357"/>
      <c r="VI55" s="357"/>
      <c r="VJ55" s="357"/>
      <c r="VK55" s="357"/>
      <c r="VL55" s="357"/>
      <c r="VM55" s="357"/>
      <c r="VN55" s="357"/>
    </row>
    <row r="56" spans="1:586" s="307" customFormat="1" ht="9" customHeight="1">
      <c r="A56" s="331"/>
      <c r="B56" s="335"/>
      <c r="C56" s="335"/>
      <c r="D56" s="335"/>
      <c r="E56" s="335"/>
      <c r="F56" s="295"/>
      <c r="G56" s="295"/>
      <c r="H56" s="295"/>
      <c r="I56" s="295"/>
      <c r="J56" s="295"/>
      <c r="K56" s="295"/>
      <c r="L56" s="295"/>
      <c r="M56" s="295"/>
      <c r="N56" s="295"/>
      <c r="O56" s="340"/>
      <c r="P56" s="340"/>
      <c r="Q56" s="340"/>
      <c r="R56" s="340"/>
      <c r="S56" s="295"/>
      <c r="T56" s="295"/>
      <c r="U56" s="295"/>
      <c r="V56" s="295"/>
      <c r="W56" s="295"/>
      <c r="X56" s="295"/>
      <c r="Y56" s="295"/>
      <c r="Z56" s="295"/>
      <c r="AA56" s="295"/>
      <c r="AB56" s="295"/>
      <c r="AC56" s="295"/>
      <c r="AD56" s="295"/>
      <c r="AE56" s="295"/>
      <c r="AF56" s="295"/>
      <c r="AG56" s="295"/>
      <c r="AH56" s="295"/>
      <c r="AI56" s="295"/>
      <c r="AJ56" s="295"/>
      <c r="AK56" s="295"/>
      <c r="AL56" s="295"/>
      <c r="AM56" s="295"/>
      <c r="AN56" s="295"/>
      <c r="AO56" s="354"/>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57"/>
      <c r="IK56" s="357"/>
      <c r="IL56" s="357"/>
      <c r="IM56" s="357"/>
      <c r="IN56" s="357"/>
      <c r="IO56" s="357"/>
      <c r="IP56" s="357"/>
      <c r="IQ56" s="357"/>
      <c r="IR56" s="357"/>
      <c r="IS56" s="357"/>
      <c r="IT56" s="357"/>
      <c r="IU56" s="357"/>
      <c r="IV56" s="357"/>
      <c r="IW56" s="357"/>
      <c r="IX56" s="357"/>
      <c r="IY56" s="357"/>
      <c r="IZ56" s="357"/>
      <c r="JA56" s="357"/>
      <c r="JB56" s="357"/>
      <c r="JC56" s="357"/>
      <c r="JD56" s="357"/>
      <c r="JE56" s="357"/>
      <c r="JF56" s="357"/>
      <c r="JG56" s="357"/>
      <c r="JH56" s="357"/>
      <c r="JI56" s="357"/>
      <c r="JJ56" s="357"/>
      <c r="JK56" s="357"/>
      <c r="JL56" s="357"/>
      <c r="JM56" s="357"/>
      <c r="JN56" s="357"/>
      <c r="JO56" s="357"/>
      <c r="JP56" s="357"/>
      <c r="JQ56" s="357"/>
      <c r="JR56" s="357"/>
      <c r="JS56" s="357"/>
      <c r="JT56" s="357"/>
      <c r="JU56" s="357"/>
      <c r="JV56" s="357"/>
      <c r="JW56" s="357"/>
      <c r="JX56" s="357"/>
      <c r="JY56" s="357"/>
      <c r="JZ56" s="357"/>
      <c r="KA56" s="357"/>
      <c r="KB56" s="357"/>
      <c r="KC56" s="357"/>
      <c r="KD56" s="357"/>
      <c r="KE56" s="357"/>
      <c r="KF56" s="357"/>
      <c r="KG56" s="357"/>
      <c r="KH56" s="357"/>
      <c r="KI56" s="357"/>
      <c r="KJ56" s="357"/>
      <c r="KK56" s="357"/>
      <c r="KL56" s="357"/>
      <c r="KM56" s="357"/>
      <c r="KN56" s="357"/>
      <c r="KO56" s="357"/>
      <c r="KP56" s="357"/>
      <c r="KQ56" s="357"/>
      <c r="KR56" s="357"/>
      <c r="KS56" s="357"/>
      <c r="KT56" s="357"/>
      <c r="KU56" s="357"/>
      <c r="KV56" s="357"/>
      <c r="KW56" s="357"/>
      <c r="KX56" s="357"/>
      <c r="KY56" s="357"/>
      <c r="KZ56" s="357"/>
      <c r="LA56" s="357"/>
      <c r="LB56" s="357"/>
      <c r="LC56" s="357"/>
      <c r="LD56" s="357"/>
      <c r="LE56" s="357"/>
      <c r="LF56" s="357"/>
      <c r="LG56" s="357"/>
      <c r="LH56" s="357"/>
      <c r="LI56" s="357"/>
      <c r="LJ56" s="357"/>
      <c r="LK56" s="357"/>
      <c r="LL56" s="357"/>
      <c r="LM56" s="357"/>
      <c r="LN56" s="357"/>
      <c r="LO56" s="357"/>
      <c r="LP56" s="357"/>
      <c r="LQ56" s="357"/>
      <c r="LR56" s="357"/>
      <c r="LS56" s="357"/>
      <c r="LT56" s="357"/>
      <c r="LU56" s="357"/>
      <c r="LV56" s="357"/>
      <c r="LW56" s="357"/>
      <c r="LX56" s="357"/>
      <c r="LY56" s="357"/>
      <c r="LZ56" s="357"/>
      <c r="MA56" s="357"/>
      <c r="MB56" s="357"/>
      <c r="MC56" s="357"/>
      <c r="MD56" s="357"/>
      <c r="ME56" s="357"/>
      <c r="MF56" s="357"/>
      <c r="MG56" s="357"/>
      <c r="MH56" s="357"/>
      <c r="MI56" s="357"/>
      <c r="MJ56" s="357"/>
      <c r="MK56" s="357"/>
      <c r="ML56" s="357"/>
      <c r="MM56" s="357"/>
      <c r="MN56" s="357"/>
      <c r="MO56" s="357"/>
      <c r="MP56" s="357"/>
      <c r="MQ56" s="357"/>
      <c r="MR56" s="357"/>
      <c r="MS56" s="357"/>
      <c r="MT56" s="357"/>
      <c r="MU56" s="357"/>
      <c r="MV56" s="357"/>
      <c r="MW56" s="357"/>
      <c r="MX56" s="357"/>
      <c r="MY56" s="357"/>
      <c r="MZ56" s="357"/>
      <c r="NA56" s="357"/>
      <c r="NB56" s="357"/>
      <c r="NC56" s="357"/>
      <c r="ND56" s="357"/>
      <c r="NE56" s="357"/>
      <c r="NF56" s="357"/>
      <c r="NG56" s="357"/>
      <c r="NH56" s="357"/>
      <c r="NI56" s="357"/>
      <c r="NJ56" s="357"/>
      <c r="NK56" s="357"/>
      <c r="NL56" s="357"/>
      <c r="NM56" s="357"/>
      <c r="NN56" s="357"/>
      <c r="NO56" s="357"/>
      <c r="NP56" s="357"/>
      <c r="NQ56" s="357"/>
      <c r="NR56" s="357"/>
      <c r="NS56" s="357"/>
      <c r="NT56" s="357"/>
      <c r="NU56" s="357"/>
      <c r="NV56" s="357"/>
      <c r="NW56" s="357"/>
      <c r="NX56" s="357"/>
      <c r="NY56" s="357"/>
      <c r="NZ56" s="357"/>
      <c r="OA56" s="357"/>
      <c r="OB56" s="357"/>
      <c r="OC56" s="357"/>
      <c r="OD56" s="357"/>
      <c r="OE56" s="357"/>
      <c r="OF56" s="357"/>
      <c r="OG56" s="357"/>
      <c r="OH56" s="357"/>
      <c r="OI56" s="357"/>
      <c r="OJ56" s="357"/>
      <c r="OK56" s="357"/>
      <c r="OL56" s="357"/>
      <c r="OM56" s="357"/>
      <c r="ON56" s="357"/>
      <c r="OO56" s="357"/>
      <c r="OP56" s="357"/>
      <c r="OQ56" s="357"/>
      <c r="OR56" s="357"/>
      <c r="OS56" s="357"/>
      <c r="OT56" s="357"/>
      <c r="OU56" s="357"/>
      <c r="OV56" s="357"/>
      <c r="OW56" s="357"/>
      <c r="OX56" s="357"/>
      <c r="OY56" s="357"/>
      <c r="OZ56" s="357"/>
      <c r="PA56" s="357"/>
      <c r="PB56" s="357"/>
      <c r="PC56" s="357"/>
      <c r="PD56" s="357"/>
      <c r="PE56" s="357"/>
      <c r="PF56" s="357"/>
      <c r="PG56" s="357"/>
      <c r="PH56" s="357"/>
      <c r="PI56" s="357"/>
      <c r="PJ56" s="357"/>
      <c r="PK56" s="357"/>
      <c r="PL56" s="357"/>
      <c r="PM56" s="357"/>
      <c r="PN56" s="357"/>
      <c r="PO56" s="357"/>
      <c r="PP56" s="357"/>
      <c r="PQ56" s="357"/>
      <c r="PR56" s="357"/>
      <c r="PS56" s="357"/>
      <c r="PT56" s="357"/>
      <c r="PU56" s="357"/>
      <c r="PV56" s="357"/>
      <c r="PW56" s="357"/>
      <c r="PX56" s="357"/>
      <c r="PY56" s="357"/>
      <c r="PZ56" s="357"/>
      <c r="QA56" s="357"/>
      <c r="QB56" s="357"/>
      <c r="QC56" s="357"/>
      <c r="QD56" s="357"/>
      <c r="QE56" s="357"/>
      <c r="QF56" s="357"/>
      <c r="QG56" s="357"/>
      <c r="QH56" s="357"/>
      <c r="QI56" s="357"/>
      <c r="QJ56" s="357"/>
      <c r="QK56" s="357"/>
      <c r="QL56" s="357"/>
      <c r="QM56" s="357"/>
      <c r="QN56" s="357"/>
      <c r="QO56" s="357"/>
      <c r="QP56" s="357"/>
      <c r="QQ56" s="357"/>
      <c r="QR56" s="357"/>
      <c r="QS56" s="357"/>
      <c r="QT56" s="357"/>
      <c r="QU56" s="357"/>
      <c r="QV56" s="357"/>
      <c r="QW56" s="357"/>
      <c r="QX56" s="357"/>
      <c r="QY56" s="357"/>
      <c r="QZ56" s="357"/>
      <c r="RA56" s="357"/>
      <c r="RB56" s="357"/>
      <c r="RC56" s="357"/>
      <c r="RD56" s="357"/>
      <c r="RE56" s="357"/>
      <c r="RF56" s="357"/>
      <c r="RG56" s="357"/>
      <c r="RH56" s="357"/>
      <c r="RI56" s="357"/>
      <c r="RJ56" s="357"/>
      <c r="RK56" s="357"/>
      <c r="RL56" s="357"/>
      <c r="RM56" s="357"/>
      <c r="RN56" s="357"/>
      <c r="RO56" s="357"/>
      <c r="RP56" s="357"/>
      <c r="RQ56" s="357"/>
      <c r="RR56" s="357"/>
      <c r="RS56" s="357"/>
      <c r="RT56" s="357"/>
      <c r="RU56" s="357"/>
      <c r="RV56" s="357"/>
      <c r="RW56" s="357"/>
      <c r="RX56" s="357"/>
      <c r="RY56" s="357"/>
      <c r="RZ56" s="357"/>
      <c r="SA56" s="357"/>
      <c r="SB56" s="357"/>
      <c r="SC56" s="357"/>
      <c r="SD56" s="357"/>
      <c r="SE56" s="357"/>
      <c r="SF56" s="357"/>
      <c r="SG56" s="357"/>
      <c r="SH56" s="357"/>
      <c r="SI56" s="357"/>
      <c r="SJ56" s="357"/>
      <c r="SK56" s="357"/>
      <c r="SL56" s="357"/>
      <c r="SM56" s="357"/>
      <c r="SN56" s="357"/>
      <c r="SO56" s="357"/>
      <c r="SP56" s="357"/>
      <c r="SQ56" s="357"/>
      <c r="SR56" s="357"/>
      <c r="SS56" s="357"/>
      <c r="ST56" s="357"/>
      <c r="SU56" s="357"/>
      <c r="SV56" s="357"/>
      <c r="SW56" s="357"/>
      <c r="SX56" s="357"/>
      <c r="SY56" s="357"/>
      <c r="SZ56" s="357"/>
      <c r="TA56" s="357"/>
      <c r="TB56" s="357"/>
      <c r="TC56" s="357"/>
      <c r="TD56" s="357"/>
      <c r="TE56" s="357"/>
      <c r="TF56" s="357"/>
      <c r="TG56" s="357"/>
      <c r="TH56" s="357"/>
      <c r="TI56" s="357"/>
      <c r="TJ56" s="357"/>
      <c r="TK56" s="357"/>
      <c r="TL56" s="357"/>
      <c r="TM56" s="357"/>
      <c r="TN56" s="357"/>
      <c r="TO56" s="357"/>
      <c r="TP56" s="357"/>
      <c r="TQ56" s="357"/>
      <c r="TR56" s="357"/>
      <c r="TS56" s="357"/>
      <c r="TT56" s="357"/>
      <c r="TU56" s="357"/>
      <c r="TV56" s="357"/>
      <c r="TW56" s="357"/>
      <c r="TX56" s="357"/>
      <c r="TY56" s="357"/>
      <c r="TZ56" s="357"/>
      <c r="UA56" s="357"/>
      <c r="UB56" s="357"/>
      <c r="UC56" s="357"/>
      <c r="UD56" s="357"/>
      <c r="UE56" s="357"/>
      <c r="UF56" s="357"/>
      <c r="UG56" s="357"/>
      <c r="UH56" s="357"/>
      <c r="UI56" s="357"/>
      <c r="UJ56" s="357"/>
      <c r="UK56" s="357"/>
      <c r="UL56" s="357"/>
      <c r="UM56" s="357"/>
      <c r="UN56" s="357"/>
      <c r="UO56" s="357"/>
      <c r="UP56" s="357"/>
      <c r="UQ56" s="357"/>
      <c r="UR56" s="357"/>
      <c r="US56" s="357"/>
      <c r="UT56" s="357"/>
      <c r="UU56" s="357"/>
      <c r="UV56" s="357"/>
      <c r="UW56" s="357"/>
      <c r="UX56" s="357"/>
      <c r="UY56" s="357"/>
      <c r="UZ56" s="357"/>
      <c r="VA56" s="357"/>
      <c r="VB56" s="357"/>
      <c r="VC56" s="357"/>
      <c r="VD56" s="357"/>
      <c r="VE56" s="357"/>
      <c r="VF56" s="357"/>
      <c r="VG56" s="357"/>
      <c r="VH56" s="357"/>
      <c r="VI56" s="357"/>
      <c r="VJ56" s="357"/>
      <c r="VK56" s="357"/>
      <c r="VL56" s="357"/>
      <c r="VM56" s="357"/>
      <c r="VN56" s="357"/>
    </row>
    <row r="57" spans="1:586" s="307" customFormat="1" ht="20.25" hidden="1" customHeight="1" outlineLevel="1">
      <c r="A57" s="333"/>
      <c r="B57" s="1206" t="s">
        <v>421</v>
      </c>
      <c r="C57" s="1206"/>
      <c r="D57" s="1206"/>
      <c r="E57" s="1206"/>
      <c r="F57" s="1206"/>
      <c r="G57" s="1206"/>
      <c r="H57" s="334" t="s">
        <v>443</v>
      </c>
      <c r="I57" s="341"/>
      <c r="J57" s="341"/>
      <c r="K57" s="341"/>
      <c r="L57" s="342"/>
      <c r="M57" s="342"/>
      <c r="N57" s="342"/>
      <c r="O57" s="342"/>
      <c r="P57" s="342"/>
      <c r="Q57" s="342"/>
      <c r="R57" s="342"/>
      <c r="S57" s="346"/>
      <c r="T57" s="346"/>
      <c r="U57" s="346"/>
      <c r="V57" s="346"/>
      <c r="W57" s="346"/>
      <c r="X57" s="346"/>
      <c r="Y57" s="346"/>
      <c r="Z57" s="346"/>
      <c r="AA57" s="346"/>
      <c r="AB57" s="346"/>
      <c r="AC57" s="346"/>
      <c r="AD57" s="346"/>
      <c r="AE57" s="346"/>
      <c r="AF57" s="346"/>
      <c r="AG57" s="346"/>
      <c r="AH57" s="350"/>
      <c r="AI57" s="346"/>
      <c r="AJ57" s="346"/>
      <c r="AK57" s="346"/>
      <c r="AL57" s="346"/>
      <c r="AM57" s="346"/>
      <c r="AN57" s="346"/>
      <c r="AO57" s="354"/>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57"/>
      <c r="IK57" s="357"/>
      <c r="IL57" s="357"/>
      <c r="IM57" s="357"/>
      <c r="IN57" s="357"/>
      <c r="IO57" s="357"/>
      <c r="IP57" s="357"/>
      <c r="IQ57" s="357"/>
      <c r="IR57" s="357"/>
      <c r="IS57" s="357"/>
      <c r="IT57" s="357"/>
      <c r="IU57" s="357"/>
      <c r="IV57" s="357"/>
      <c r="IW57" s="357"/>
      <c r="IX57" s="357"/>
      <c r="IY57" s="357"/>
      <c r="IZ57" s="357"/>
      <c r="JA57" s="357"/>
      <c r="JB57" s="357"/>
      <c r="JC57" s="357"/>
      <c r="JD57" s="357"/>
      <c r="JE57" s="357"/>
      <c r="JF57" s="357"/>
      <c r="JG57" s="357"/>
      <c r="JH57" s="357"/>
      <c r="JI57" s="357"/>
      <c r="JJ57" s="357"/>
      <c r="JK57" s="357"/>
      <c r="JL57" s="357"/>
      <c r="JM57" s="357"/>
      <c r="JN57" s="357"/>
      <c r="JO57" s="357"/>
      <c r="JP57" s="357"/>
      <c r="JQ57" s="357"/>
      <c r="JR57" s="357"/>
      <c r="JS57" s="357"/>
      <c r="JT57" s="357"/>
      <c r="JU57" s="357"/>
      <c r="JV57" s="357"/>
      <c r="JW57" s="357"/>
      <c r="JX57" s="357"/>
      <c r="JY57" s="357"/>
      <c r="JZ57" s="357"/>
      <c r="KA57" s="357"/>
      <c r="KB57" s="357"/>
      <c r="KC57" s="357"/>
      <c r="KD57" s="357"/>
      <c r="KE57" s="357"/>
      <c r="KF57" s="357"/>
      <c r="KG57" s="357"/>
      <c r="KH57" s="357"/>
      <c r="KI57" s="357"/>
      <c r="KJ57" s="357"/>
      <c r="KK57" s="357"/>
      <c r="KL57" s="357"/>
      <c r="KM57" s="357"/>
      <c r="KN57" s="357"/>
      <c r="KO57" s="357"/>
      <c r="KP57" s="357"/>
      <c r="KQ57" s="357"/>
      <c r="KR57" s="357"/>
      <c r="KS57" s="357"/>
      <c r="KT57" s="357"/>
      <c r="KU57" s="357"/>
      <c r="KV57" s="357"/>
      <c r="KW57" s="357"/>
      <c r="KX57" s="357"/>
      <c r="KY57" s="357"/>
      <c r="KZ57" s="357"/>
      <c r="LA57" s="357"/>
      <c r="LB57" s="357"/>
      <c r="LC57" s="357"/>
      <c r="LD57" s="357"/>
      <c r="LE57" s="357"/>
      <c r="LF57" s="357"/>
      <c r="LG57" s="357"/>
      <c r="LH57" s="357"/>
      <c r="LI57" s="357"/>
      <c r="LJ57" s="357"/>
      <c r="LK57" s="357"/>
      <c r="LL57" s="357"/>
      <c r="LM57" s="357"/>
      <c r="LN57" s="357"/>
      <c r="LO57" s="357"/>
      <c r="LP57" s="357"/>
      <c r="LQ57" s="357"/>
      <c r="LR57" s="357"/>
      <c r="LS57" s="357"/>
      <c r="LT57" s="357"/>
      <c r="LU57" s="357"/>
      <c r="LV57" s="357"/>
      <c r="LW57" s="357"/>
      <c r="LX57" s="357"/>
      <c r="LY57" s="357"/>
      <c r="LZ57" s="357"/>
      <c r="MA57" s="357"/>
      <c r="MB57" s="357"/>
      <c r="MC57" s="357"/>
      <c r="MD57" s="357"/>
      <c r="ME57" s="357"/>
      <c r="MF57" s="357"/>
      <c r="MG57" s="357"/>
      <c r="MH57" s="357"/>
      <c r="MI57" s="357"/>
      <c r="MJ57" s="357"/>
      <c r="MK57" s="357"/>
      <c r="ML57" s="357"/>
      <c r="MM57" s="357"/>
      <c r="MN57" s="357"/>
      <c r="MO57" s="357"/>
      <c r="MP57" s="357"/>
      <c r="MQ57" s="357"/>
      <c r="MR57" s="357"/>
      <c r="MS57" s="357"/>
      <c r="MT57" s="357"/>
      <c r="MU57" s="357"/>
      <c r="MV57" s="357"/>
      <c r="MW57" s="357"/>
      <c r="MX57" s="357"/>
      <c r="MY57" s="357"/>
      <c r="MZ57" s="357"/>
      <c r="NA57" s="357"/>
      <c r="NB57" s="357"/>
      <c r="NC57" s="357"/>
      <c r="ND57" s="357"/>
      <c r="NE57" s="357"/>
      <c r="NF57" s="357"/>
      <c r="NG57" s="357"/>
      <c r="NH57" s="357"/>
      <c r="NI57" s="357"/>
      <c r="NJ57" s="357"/>
      <c r="NK57" s="357"/>
      <c r="NL57" s="357"/>
      <c r="NM57" s="357"/>
      <c r="NN57" s="357"/>
      <c r="NO57" s="357"/>
      <c r="NP57" s="357"/>
      <c r="NQ57" s="357"/>
      <c r="NR57" s="357"/>
      <c r="NS57" s="357"/>
      <c r="NT57" s="357"/>
      <c r="NU57" s="357"/>
      <c r="NV57" s="357"/>
      <c r="NW57" s="357"/>
      <c r="NX57" s="357"/>
      <c r="NY57" s="357"/>
      <c r="NZ57" s="357"/>
      <c r="OA57" s="357"/>
      <c r="OB57" s="357"/>
      <c r="OC57" s="357"/>
      <c r="OD57" s="357"/>
      <c r="OE57" s="357"/>
      <c r="OF57" s="357"/>
      <c r="OG57" s="357"/>
      <c r="OH57" s="357"/>
      <c r="OI57" s="357"/>
      <c r="OJ57" s="357"/>
      <c r="OK57" s="357"/>
      <c r="OL57" s="357"/>
      <c r="OM57" s="357"/>
      <c r="ON57" s="357"/>
      <c r="OO57" s="357"/>
      <c r="OP57" s="357"/>
      <c r="OQ57" s="357"/>
      <c r="OR57" s="357"/>
      <c r="OS57" s="357"/>
      <c r="OT57" s="357"/>
      <c r="OU57" s="357"/>
      <c r="OV57" s="357"/>
      <c r="OW57" s="357"/>
      <c r="OX57" s="357"/>
      <c r="OY57" s="357"/>
      <c r="OZ57" s="357"/>
      <c r="PA57" s="357"/>
      <c r="PB57" s="357"/>
      <c r="PC57" s="357"/>
      <c r="PD57" s="357"/>
      <c r="PE57" s="357"/>
      <c r="PF57" s="357"/>
      <c r="PG57" s="357"/>
      <c r="PH57" s="357"/>
      <c r="PI57" s="357"/>
      <c r="PJ57" s="357"/>
      <c r="PK57" s="357"/>
      <c r="PL57" s="357"/>
      <c r="PM57" s="357"/>
      <c r="PN57" s="357"/>
      <c r="PO57" s="357"/>
      <c r="PP57" s="357"/>
      <c r="PQ57" s="357"/>
      <c r="PR57" s="357"/>
      <c r="PS57" s="357"/>
      <c r="PT57" s="357"/>
      <c r="PU57" s="357"/>
      <c r="PV57" s="357"/>
      <c r="PW57" s="357"/>
      <c r="PX57" s="357"/>
      <c r="PY57" s="357"/>
      <c r="PZ57" s="357"/>
      <c r="QA57" s="357"/>
      <c r="QB57" s="357"/>
      <c r="QC57" s="357"/>
      <c r="QD57" s="357"/>
      <c r="QE57" s="357"/>
      <c r="QF57" s="357"/>
      <c r="QG57" s="357"/>
      <c r="QH57" s="357"/>
      <c r="QI57" s="357"/>
      <c r="QJ57" s="357"/>
      <c r="QK57" s="357"/>
      <c r="QL57" s="357"/>
      <c r="QM57" s="357"/>
      <c r="QN57" s="357"/>
      <c r="QO57" s="357"/>
      <c r="QP57" s="357"/>
      <c r="QQ57" s="357"/>
      <c r="QR57" s="357"/>
      <c r="QS57" s="357"/>
      <c r="QT57" s="357"/>
      <c r="QU57" s="357"/>
      <c r="QV57" s="357"/>
      <c r="QW57" s="357"/>
      <c r="QX57" s="357"/>
      <c r="QY57" s="357"/>
      <c r="QZ57" s="357"/>
      <c r="RA57" s="357"/>
      <c r="RB57" s="357"/>
      <c r="RC57" s="357"/>
      <c r="RD57" s="357"/>
      <c r="RE57" s="357"/>
      <c r="RF57" s="357"/>
      <c r="RG57" s="357"/>
      <c r="RH57" s="357"/>
      <c r="RI57" s="357"/>
      <c r="RJ57" s="357"/>
      <c r="RK57" s="357"/>
      <c r="RL57" s="357"/>
      <c r="RM57" s="357"/>
      <c r="RN57" s="357"/>
      <c r="RO57" s="357"/>
      <c r="RP57" s="357"/>
      <c r="RQ57" s="357"/>
      <c r="RR57" s="357"/>
      <c r="RS57" s="357"/>
      <c r="RT57" s="357"/>
      <c r="RU57" s="357"/>
      <c r="RV57" s="357"/>
      <c r="RW57" s="357"/>
      <c r="RX57" s="357"/>
      <c r="RY57" s="357"/>
      <c r="RZ57" s="357"/>
      <c r="SA57" s="357"/>
      <c r="SB57" s="357"/>
      <c r="SC57" s="357"/>
      <c r="SD57" s="357"/>
      <c r="SE57" s="357"/>
      <c r="SF57" s="357"/>
      <c r="SG57" s="357"/>
      <c r="SH57" s="357"/>
      <c r="SI57" s="357"/>
      <c r="SJ57" s="357"/>
      <c r="SK57" s="357"/>
      <c r="SL57" s="357"/>
      <c r="SM57" s="357"/>
      <c r="SN57" s="357"/>
      <c r="SO57" s="357"/>
      <c r="SP57" s="357"/>
      <c r="SQ57" s="357"/>
      <c r="SR57" s="357"/>
      <c r="SS57" s="357"/>
      <c r="ST57" s="357"/>
      <c r="SU57" s="357"/>
      <c r="SV57" s="357"/>
      <c r="SW57" s="357"/>
      <c r="SX57" s="357"/>
      <c r="SY57" s="357"/>
      <c r="SZ57" s="357"/>
      <c r="TA57" s="357"/>
      <c r="TB57" s="357"/>
      <c r="TC57" s="357"/>
      <c r="TD57" s="357"/>
      <c r="TE57" s="357"/>
      <c r="TF57" s="357"/>
      <c r="TG57" s="357"/>
      <c r="TH57" s="357"/>
      <c r="TI57" s="357"/>
      <c r="TJ57" s="357"/>
      <c r="TK57" s="357"/>
      <c r="TL57" s="357"/>
      <c r="TM57" s="357"/>
      <c r="TN57" s="357"/>
      <c r="TO57" s="357"/>
      <c r="TP57" s="357"/>
      <c r="TQ57" s="357"/>
      <c r="TR57" s="357"/>
      <c r="TS57" s="357"/>
      <c r="TT57" s="357"/>
      <c r="TU57" s="357"/>
      <c r="TV57" s="357"/>
      <c r="TW57" s="357"/>
      <c r="TX57" s="357"/>
      <c r="TY57" s="357"/>
      <c r="TZ57" s="357"/>
      <c r="UA57" s="357"/>
      <c r="UB57" s="357"/>
      <c r="UC57" s="357"/>
      <c r="UD57" s="357"/>
      <c r="UE57" s="357"/>
      <c r="UF57" s="357"/>
      <c r="UG57" s="357"/>
      <c r="UH57" s="357"/>
      <c r="UI57" s="357"/>
      <c r="UJ57" s="357"/>
      <c r="UK57" s="357"/>
      <c r="UL57" s="357"/>
      <c r="UM57" s="357"/>
      <c r="UN57" s="357"/>
      <c r="UO57" s="357"/>
      <c r="UP57" s="357"/>
      <c r="UQ57" s="357"/>
      <c r="UR57" s="357"/>
      <c r="US57" s="357"/>
      <c r="UT57" s="357"/>
      <c r="UU57" s="357"/>
      <c r="UV57" s="357"/>
      <c r="UW57" s="357"/>
      <c r="UX57" s="357"/>
      <c r="UY57" s="357"/>
      <c r="UZ57" s="357"/>
      <c r="VA57" s="357"/>
      <c r="VB57" s="357"/>
      <c r="VC57" s="357"/>
      <c r="VD57" s="357"/>
      <c r="VE57" s="357"/>
      <c r="VF57" s="357"/>
      <c r="VG57" s="357"/>
      <c r="VH57" s="357"/>
      <c r="VI57" s="357"/>
      <c r="VJ57" s="357"/>
      <c r="VK57" s="357"/>
      <c r="VL57" s="357"/>
      <c r="VM57" s="357"/>
      <c r="VN57" s="357"/>
    </row>
    <row r="58" spans="1:586" s="307" customFormat="1" ht="14.25" hidden="1" customHeight="1" outlineLevel="1">
      <c r="A58" s="1141" t="s">
        <v>235</v>
      </c>
      <c r="B58" s="1142"/>
      <c r="C58" s="1142"/>
      <c r="D58" s="1142"/>
      <c r="E58" s="1142"/>
      <c r="F58" s="1143"/>
      <c r="G58" s="1132"/>
      <c r="H58" s="1133"/>
      <c r="I58" s="1133"/>
      <c r="J58" s="1133"/>
      <c r="K58" s="1133"/>
      <c r="L58" s="1133"/>
      <c r="M58" s="1133"/>
      <c r="N58" s="1133"/>
      <c r="O58" s="1133"/>
      <c r="P58" s="1133"/>
      <c r="Q58" s="1133"/>
      <c r="R58" s="1133"/>
      <c r="S58" s="1133"/>
      <c r="T58" s="1133"/>
      <c r="U58" s="1133"/>
      <c r="V58" s="1133"/>
      <c r="W58" s="1133"/>
      <c r="X58" s="1133"/>
      <c r="Y58" s="1133"/>
      <c r="Z58" s="1133"/>
      <c r="AA58" s="1134"/>
      <c r="AB58" s="1169" t="s">
        <v>423</v>
      </c>
      <c r="AC58" s="1170"/>
      <c r="AD58" s="1170"/>
      <c r="AE58" s="1170"/>
      <c r="AF58" s="1170"/>
      <c r="AG58" s="1170"/>
      <c r="AH58" s="1171"/>
      <c r="AI58" s="1186"/>
      <c r="AJ58" s="1187"/>
      <c r="AK58" s="1187"/>
      <c r="AL58" s="1187"/>
      <c r="AM58" s="1187"/>
      <c r="AN58" s="1187"/>
      <c r="AO58" s="354"/>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57"/>
      <c r="IK58" s="357"/>
      <c r="IL58" s="357"/>
      <c r="IM58" s="357"/>
      <c r="IN58" s="357"/>
      <c r="IO58" s="357"/>
      <c r="IP58" s="357"/>
      <c r="IQ58" s="357"/>
      <c r="IR58" s="357"/>
      <c r="IS58" s="357"/>
      <c r="IT58" s="357"/>
      <c r="IU58" s="357"/>
      <c r="IV58" s="357"/>
      <c r="IW58" s="357"/>
      <c r="IX58" s="357"/>
      <c r="IY58" s="357"/>
      <c r="IZ58" s="357"/>
      <c r="JA58" s="357"/>
      <c r="JB58" s="357"/>
      <c r="JC58" s="357"/>
      <c r="JD58" s="357"/>
      <c r="JE58" s="357"/>
      <c r="JF58" s="357"/>
      <c r="JG58" s="357"/>
      <c r="JH58" s="357"/>
      <c r="JI58" s="357"/>
      <c r="JJ58" s="357"/>
      <c r="JK58" s="357"/>
      <c r="JL58" s="357"/>
      <c r="JM58" s="357"/>
      <c r="JN58" s="357"/>
      <c r="JO58" s="357"/>
      <c r="JP58" s="357"/>
      <c r="JQ58" s="357"/>
      <c r="JR58" s="357"/>
      <c r="JS58" s="357"/>
      <c r="JT58" s="357"/>
      <c r="JU58" s="357"/>
      <c r="JV58" s="357"/>
      <c r="JW58" s="357"/>
      <c r="JX58" s="357"/>
      <c r="JY58" s="357"/>
      <c r="JZ58" s="357"/>
      <c r="KA58" s="357"/>
      <c r="KB58" s="357"/>
      <c r="KC58" s="357"/>
      <c r="KD58" s="357"/>
      <c r="KE58" s="357"/>
      <c r="KF58" s="357"/>
      <c r="KG58" s="357"/>
      <c r="KH58" s="357"/>
      <c r="KI58" s="357"/>
      <c r="KJ58" s="357"/>
      <c r="KK58" s="357"/>
      <c r="KL58" s="357"/>
      <c r="KM58" s="357"/>
      <c r="KN58" s="357"/>
      <c r="KO58" s="357"/>
      <c r="KP58" s="357"/>
      <c r="KQ58" s="357"/>
      <c r="KR58" s="357"/>
      <c r="KS58" s="357"/>
      <c r="KT58" s="357"/>
      <c r="KU58" s="357"/>
      <c r="KV58" s="357"/>
      <c r="KW58" s="357"/>
      <c r="KX58" s="357"/>
      <c r="KY58" s="357"/>
      <c r="KZ58" s="357"/>
      <c r="LA58" s="357"/>
      <c r="LB58" s="357"/>
      <c r="LC58" s="357"/>
      <c r="LD58" s="357"/>
      <c r="LE58" s="357"/>
      <c r="LF58" s="357"/>
      <c r="LG58" s="357"/>
      <c r="LH58" s="357"/>
      <c r="LI58" s="357"/>
      <c r="LJ58" s="357"/>
      <c r="LK58" s="357"/>
      <c r="LL58" s="357"/>
      <c r="LM58" s="357"/>
      <c r="LN58" s="357"/>
      <c r="LO58" s="357"/>
      <c r="LP58" s="357"/>
      <c r="LQ58" s="357"/>
      <c r="LR58" s="357"/>
      <c r="LS58" s="357"/>
      <c r="LT58" s="357"/>
      <c r="LU58" s="357"/>
      <c r="LV58" s="357"/>
      <c r="LW58" s="357"/>
      <c r="LX58" s="357"/>
      <c r="LY58" s="357"/>
      <c r="LZ58" s="357"/>
      <c r="MA58" s="357"/>
      <c r="MB58" s="357"/>
      <c r="MC58" s="357"/>
      <c r="MD58" s="357"/>
      <c r="ME58" s="357"/>
      <c r="MF58" s="357"/>
      <c r="MG58" s="357"/>
      <c r="MH58" s="357"/>
      <c r="MI58" s="357"/>
      <c r="MJ58" s="357"/>
      <c r="MK58" s="357"/>
      <c r="ML58" s="357"/>
      <c r="MM58" s="357"/>
      <c r="MN58" s="357"/>
      <c r="MO58" s="357"/>
      <c r="MP58" s="357"/>
      <c r="MQ58" s="357"/>
      <c r="MR58" s="357"/>
      <c r="MS58" s="357"/>
      <c r="MT58" s="357"/>
      <c r="MU58" s="357"/>
      <c r="MV58" s="357"/>
      <c r="MW58" s="357"/>
      <c r="MX58" s="357"/>
      <c r="MY58" s="357"/>
      <c r="MZ58" s="357"/>
      <c r="NA58" s="357"/>
      <c r="NB58" s="357"/>
      <c r="NC58" s="357"/>
      <c r="ND58" s="357"/>
      <c r="NE58" s="357"/>
      <c r="NF58" s="357"/>
      <c r="NG58" s="357"/>
      <c r="NH58" s="357"/>
      <c r="NI58" s="357"/>
      <c r="NJ58" s="357"/>
      <c r="NK58" s="357"/>
      <c r="NL58" s="357"/>
      <c r="NM58" s="357"/>
      <c r="NN58" s="357"/>
      <c r="NO58" s="357"/>
      <c r="NP58" s="357"/>
      <c r="NQ58" s="357"/>
      <c r="NR58" s="357"/>
      <c r="NS58" s="357"/>
      <c r="NT58" s="357"/>
      <c r="NU58" s="357"/>
      <c r="NV58" s="357"/>
      <c r="NW58" s="357"/>
      <c r="NX58" s="357"/>
      <c r="NY58" s="357"/>
      <c r="NZ58" s="357"/>
      <c r="OA58" s="357"/>
      <c r="OB58" s="357"/>
      <c r="OC58" s="357"/>
      <c r="OD58" s="357"/>
      <c r="OE58" s="357"/>
      <c r="OF58" s="357"/>
      <c r="OG58" s="357"/>
      <c r="OH58" s="357"/>
      <c r="OI58" s="357"/>
      <c r="OJ58" s="357"/>
      <c r="OK58" s="357"/>
      <c r="OL58" s="357"/>
      <c r="OM58" s="357"/>
      <c r="ON58" s="357"/>
      <c r="OO58" s="357"/>
      <c r="OP58" s="357"/>
      <c r="OQ58" s="357"/>
      <c r="OR58" s="357"/>
      <c r="OS58" s="357"/>
      <c r="OT58" s="357"/>
      <c r="OU58" s="357"/>
      <c r="OV58" s="357"/>
      <c r="OW58" s="357"/>
      <c r="OX58" s="357"/>
      <c r="OY58" s="357"/>
      <c r="OZ58" s="357"/>
      <c r="PA58" s="357"/>
      <c r="PB58" s="357"/>
      <c r="PC58" s="357"/>
      <c r="PD58" s="357"/>
      <c r="PE58" s="357"/>
      <c r="PF58" s="357"/>
      <c r="PG58" s="357"/>
      <c r="PH58" s="357"/>
      <c r="PI58" s="357"/>
      <c r="PJ58" s="357"/>
      <c r="PK58" s="357"/>
      <c r="PL58" s="357"/>
      <c r="PM58" s="357"/>
      <c r="PN58" s="357"/>
      <c r="PO58" s="357"/>
      <c r="PP58" s="357"/>
      <c r="PQ58" s="357"/>
      <c r="PR58" s="357"/>
      <c r="PS58" s="357"/>
      <c r="PT58" s="357"/>
      <c r="PU58" s="357"/>
      <c r="PV58" s="357"/>
      <c r="PW58" s="357"/>
      <c r="PX58" s="357"/>
      <c r="PY58" s="357"/>
      <c r="PZ58" s="357"/>
      <c r="QA58" s="357"/>
      <c r="QB58" s="357"/>
      <c r="QC58" s="357"/>
      <c r="QD58" s="357"/>
      <c r="QE58" s="357"/>
      <c r="QF58" s="357"/>
      <c r="QG58" s="357"/>
      <c r="QH58" s="357"/>
      <c r="QI58" s="357"/>
      <c r="QJ58" s="357"/>
      <c r="QK58" s="357"/>
      <c r="QL58" s="357"/>
      <c r="QM58" s="357"/>
      <c r="QN58" s="357"/>
      <c r="QO58" s="357"/>
      <c r="QP58" s="357"/>
      <c r="QQ58" s="357"/>
      <c r="QR58" s="357"/>
      <c r="QS58" s="357"/>
      <c r="QT58" s="357"/>
      <c r="QU58" s="357"/>
      <c r="QV58" s="357"/>
      <c r="QW58" s="357"/>
      <c r="QX58" s="357"/>
      <c r="QY58" s="357"/>
      <c r="QZ58" s="357"/>
      <c r="RA58" s="357"/>
      <c r="RB58" s="357"/>
      <c r="RC58" s="357"/>
      <c r="RD58" s="357"/>
      <c r="RE58" s="357"/>
      <c r="RF58" s="357"/>
      <c r="RG58" s="357"/>
      <c r="RH58" s="357"/>
      <c r="RI58" s="357"/>
      <c r="RJ58" s="357"/>
      <c r="RK58" s="357"/>
      <c r="RL58" s="357"/>
      <c r="RM58" s="357"/>
      <c r="RN58" s="357"/>
      <c r="RO58" s="357"/>
      <c r="RP58" s="357"/>
      <c r="RQ58" s="357"/>
      <c r="RR58" s="357"/>
      <c r="RS58" s="357"/>
      <c r="RT58" s="357"/>
      <c r="RU58" s="357"/>
      <c r="RV58" s="357"/>
      <c r="RW58" s="357"/>
      <c r="RX58" s="357"/>
      <c r="RY58" s="357"/>
      <c r="RZ58" s="357"/>
      <c r="SA58" s="357"/>
      <c r="SB58" s="357"/>
      <c r="SC58" s="357"/>
      <c r="SD58" s="357"/>
      <c r="SE58" s="357"/>
      <c r="SF58" s="357"/>
      <c r="SG58" s="357"/>
      <c r="SH58" s="357"/>
      <c r="SI58" s="357"/>
      <c r="SJ58" s="357"/>
      <c r="SK58" s="357"/>
      <c r="SL58" s="357"/>
      <c r="SM58" s="357"/>
      <c r="SN58" s="357"/>
      <c r="SO58" s="357"/>
      <c r="SP58" s="357"/>
      <c r="SQ58" s="357"/>
      <c r="SR58" s="357"/>
      <c r="SS58" s="357"/>
      <c r="ST58" s="357"/>
      <c r="SU58" s="357"/>
      <c r="SV58" s="357"/>
      <c r="SW58" s="357"/>
      <c r="SX58" s="357"/>
      <c r="SY58" s="357"/>
      <c r="SZ58" s="357"/>
      <c r="TA58" s="357"/>
      <c r="TB58" s="357"/>
      <c r="TC58" s="357"/>
      <c r="TD58" s="357"/>
      <c r="TE58" s="357"/>
      <c r="TF58" s="357"/>
      <c r="TG58" s="357"/>
      <c r="TH58" s="357"/>
      <c r="TI58" s="357"/>
      <c r="TJ58" s="357"/>
      <c r="TK58" s="357"/>
      <c r="TL58" s="357"/>
      <c r="TM58" s="357"/>
      <c r="TN58" s="357"/>
      <c r="TO58" s="357"/>
      <c r="TP58" s="357"/>
      <c r="TQ58" s="357"/>
      <c r="TR58" s="357"/>
      <c r="TS58" s="357"/>
      <c r="TT58" s="357"/>
      <c r="TU58" s="357"/>
      <c r="TV58" s="357"/>
      <c r="TW58" s="357"/>
      <c r="TX58" s="357"/>
      <c r="TY58" s="357"/>
      <c r="TZ58" s="357"/>
      <c r="UA58" s="357"/>
      <c r="UB58" s="357"/>
      <c r="UC58" s="357"/>
      <c r="UD58" s="357"/>
      <c r="UE58" s="357"/>
      <c r="UF58" s="357"/>
      <c r="UG58" s="357"/>
      <c r="UH58" s="357"/>
      <c r="UI58" s="357"/>
      <c r="UJ58" s="357"/>
      <c r="UK58" s="357"/>
      <c r="UL58" s="357"/>
      <c r="UM58" s="357"/>
      <c r="UN58" s="357"/>
      <c r="UO58" s="357"/>
      <c r="UP58" s="357"/>
      <c r="UQ58" s="357"/>
      <c r="UR58" s="357"/>
      <c r="US58" s="357"/>
      <c r="UT58" s="357"/>
      <c r="UU58" s="357"/>
      <c r="UV58" s="357"/>
      <c r="UW58" s="357"/>
      <c r="UX58" s="357"/>
      <c r="UY58" s="357"/>
      <c r="UZ58" s="357"/>
      <c r="VA58" s="357"/>
      <c r="VB58" s="357"/>
      <c r="VC58" s="357"/>
      <c r="VD58" s="357"/>
      <c r="VE58" s="357"/>
      <c r="VF58" s="357"/>
      <c r="VG58" s="357"/>
      <c r="VH58" s="357"/>
      <c r="VI58" s="357"/>
      <c r="VJ58" s="357"/>
      <c r="VK58" s="357"/>
      <c r="VL58" s="357"/>
      <c r="VM58" s="357"/>
      <c r="VN58" s="357"/>
    </row>
    <row r="59" spans="1:586" s="307" customFormat="1" ht="13.5" hidden="1" customHeight="1" outlineLevel="1">
      <c r="A59" s="1138" t="s">
        <v>408</v>
      </c>
      <c r="B59" s="1139"/>
      <c r="C59" s="1139"/>
      <c r="D59" s="1139"/>
      <c r="E59" s="1139"/>
      <c r="F59" s="1140"/>
      <c r="G59" s="1135"/>
      <c r="H59" s="1136"/>
      <c r="I59" s="1136"/>
      <c r="J59" s="1136"/>
      <c r="K59" s="1136"/>
      <c r="L59" s="1136"/>
      <c r="M59" s="1136"/>
      <c r="N59" s="1136"/>
      <c r="O59" s="1136"/>
      <c r="P59" s="1136"/>
      <c r="Q59" s="1136"/>
      <c r="R59" s="1136"/>
      <c r="S59" s="1136"/>
      <c r="T59" s="1136"/>
      <c r="U59" s="1136"/>
      <c r="V59" s="1136"/>
      <c r="W59" s="1136"/>
      <c r="X59" s="1136"/>
      <c r="Y59" s="1136"/>
      <c r="Z59" s="1136"/>
      <c r="AA59" s="1137"/>
      <c r="AB59" s="1138" t="s">
        <v>407</v>
      </c>
      <c r="AC59" s="1139"/>
      <c r="AD59" s="1139"/>
      <c r="AE59" s="1139"/>
      <c r="AF59" s="1139"/>
      <c r="AG59" s="1139"/>
      <c r="AH59" s="1140"/>
      <c r="AI59" s="1186"/>
      <c r="AJ59" s="1187"/>
      <c r="AK59" s="1187"/>
      <c r="AL59" s="1187"/>
      <c r="AM59" s="1187"/>
      <c r="AN59" s="1187"/>
      <c r="AO59" s="354"/>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57"/>
      <c r="IK59" s="357"/>
      <c r="IL59" s="357"/>
      <c r="IM59" s="357"/>
      <c r="IN59" s="357"/>
      <c r="IO59" s="357"/>
      <c r="IP59" s="357"/>
      <c r="IQ59" s="357"/>
      <c r="IR59" s="357"/>
      <c r="IS59" s="357"/>
      <c r="IT59" s="357"/>
      <c r="IU59" s="357"/>
      <c r="IV59" s="357"/>
      <c r="IW59" s="357"/>
      <c r="IX59" s="357"/>
      <c r="IY59" s="357"/>
      <c r="IZ59" s="357"/>
      <c r="JA59" s="357"/>
      <c r="JB59" s="357"/>
      <c r="JC59" s="357"/>
      <c r="JD59" s="357"/>
      <c r="JE59" s="357"/>
      <c r="JF59" s="357"/>
      <c r="JG59" s="357"/>
      <c r="JH59" s="357"/>
      <c r="JI59" s="357"/>
      <c r="JJ59" s="357"/>
      <c r="JK59" s="357"/>
      <c r="JL59" s="357"/>
      <c r="JM59" s="357"/>
      <c r="JN59" s="357"/>
      <c r="JO59" s="357"/>
      <c r="JP59" s="357"/>
      <c r="JQ59" s="357"/>
      <c r="JR59" s="357"/>
      <c r="JS59" s="357"/>
      <c r="JT59" s="357"/>
      <c r="JU59" s="357"/>
      <c r="JV59" s="357"/>
      <c r="JW59" s="357"/>
      <c r="JX59" s="357"/>
      <c r="JY59" s="357"/>
      <c r="JZ59" s="357"/>
      <c r="KA59" s="357"/>
      <c r="KB59" s="357"/>
      <c r="KC59" s="357"/>
      <c r="KD59" s="357"/>
      <c r="KE59" s="357"/>
      <c r="KF59" s="357"/>
      <c r="KG59" s="357"/>
      <c r="KH59" s="357"/>
      <c r="KI59" s="357"/>
      <c r="KJ59" s="357"/>
      <c r="KK59" s="357"/>
      <c r="KL59" s="357"/>
      <c r="KM59" s="357"/>
      <c r="KN59" s="357"/>
      <c r="KO59" s="357"/>
      <c r="KP59" s="357"/>
      <c r="KQ59" s="357"/>
      <c r="KR59" s="357"/>
      <c r="KS59" s="357"/>
      <c r="KT59" s="357"/>
      <c r="KU59" s="357"/>
      <c r="KV59" s="357"/>
      <c r="KW59" s="357"/>
      <c r="KX59" s="357"/>
      <c r="KY59" s="357"/>
      <c r="KZ59" s="357"/>
      <c r="LA59" s="357"/>
      <c r="LB59" s="357"/>
      <c r="LC59" s="357"/>
      <c r="LD59" s="357"/>
      <c r="LE59" s="357"/>
      <c r="LF59" s="357"/>
      <c r="LG59" s="357"/>
      <c r="LH59" s="357"/>
      <c r="LI59" s="357"/>
      <c r="LJ59" s="357"/>
      <c r="LK59" s="357"/>
      <c r="LL59" s="357"/>
      <c r="LM59" s="357"/>
      <c r="LN59" s="357"/>
      <c r="LO59" s="357"/>
      <c r="LP59" s="357"/>
      <c r="LQ59" s="357"/>
      <c r="LR59" s="357"/>
      <c r="LS59" s="357"/>
      <c r="LT59" s="357"/>
      <c r="LU59" s="357"/>
      <c r="LV59" s="357"/>
      <c r="LW59" s="357"/>
      <c r="LX59" s="357"/>
      <c r="LY59" s="357"/>
      <c r="LZ59" s="357"/>
      <c r="MA59" s="357"/>
      <c r="MB59" s="357"/>
      <c r="MC59" s="357"/>
      <c r="MD59" s="357"/>
      <c r="ME59" s="357"/>
      <c r="MF59" s="357"/>
      <c r="MG59" s="357"/>
      <c r="MH59" s="357"/>
      <c r="MI59" s="357"/>
      <c r="MJ59" s="357"/>
      <c r="MK59" s="357"/>
      <c r="ML59" s="357"/>
      <c r="MM59" s="357"/>
      <c r="MN59" s="357"/>
      <c r="MO59" s="357"/>
      <c r="MP59" s="357"/>
      <c r="MQ59" s="357"/>
      <c r="MR59" s="357"/>
      <c r="MS59" s="357"/>
      <c r="MT59" s="357"/>
      <c r="MU59" s="357"/>
      <c r="MV59" s="357"/>
      <c r="MW59" s="357"/>
      <c r="MX59" s="357"/>
      <c r="MY59" s="357"/>
      <c r="MZ59" s="357"/>
      <c r="NA59" s="357"/>
      <c r="NB59" s="357"/>
      <c r="NC59" s="357"/>
      <c r="ND59" s="357"/>
      <c r="NE59" s="357"/>
      <c r="NF59" s="357"/>
      <c r="NG59" s="357"/>
      <c r="NH59" s="357"/>
      <c r="NI59" s="357"/>
      <c r="NJ59" s="357"/>
      <c r="NK59" s="357"/>
      <c r="NL59" s="357"/>
      <c r="NM59" s="357"/>
      <c r="NN59" s="357"/>
      <c r="NO59" s="357"/>
      <c r="NP59" s="357"/>
      <c r="NQ59" s="357"/>
      <c r="NR59" s="357"/>
      <c r="NS59" s="357"/>
      <c r="NT59" s="357"/>
      <c r="NU59" s="357"/>
      <c r="NV59" s="357"/>
      <c r="NW59" s="357"/>
      <c r="NX59" s="357"/>
      <c r="NY59" s="357"/>
      <c r="NZ59" s="357"/>
      <c r="OA59" s="357"/>
      <c r="OB59" s="357"/>
      <c r="OC59" s="357"/>
      <c r="OD59" s="357"/>
      <c r="OE59" s="357"/>
      <c r="OF59" s="357"/>
      <c r="OG59" s="357"/>
      <c r="OH59" s="357"/>
      <c r="OI59" s="357"/>
      <c r="OJ59" s="357"/>
      <c r="OK59" s="357"/>
      <c r="OL59" s="357"/>
      <c r="OM59" s="357"/>
      <c r="ON59" s="357"/>
      <c r="OO59" s="357"/>
      <c r="OP59" s="357"/>
      <c r="OQ59" s="357"/>
      <c r="OR59" s="357"/>
      <c r="OS59" s="357"/>
      <c r="OT59" s="357"/>
      <c r="OU59" s="357"/>
      <c r="OV59" s="357"/>
      <c r="OW59" s="357"/>
      <c r="OX59" s="357"/>
      <c r="OY59" s="357"/>
      <c r="OZ59" s="357"/>
      <c r="PA59" s="357"/>
      <c r="PB59" s="357"/>
      <c r="PC59" s="357"/>
      <c r="PD59" s="357"/>
      <c r="PE59" s="357"/>
      <c r="PF59" s="357"/>
      <c r="PG59" s="357"/>
      <c r="PH59" s="357"/>
      <c r="PI59" s="357"/>
      <c r="PJ59" s="357"/>
      <c r="PK59" s="357"/>
      <c r="PL59" s="357"/>
      <c r="PM59" s="357"/>
      <c r="PN59" s="357"/>
      <c r="PO59" s="357"/>
      <c r="PP59" s="357"/>
      <c r="PQ59" s="357"/>
      <c r="PR59" s="357"/>
      <c r="PS59" s="357"/>
      <c r="PT59" s="357"/>
      <c r="PU59" s="357"/>
      <c r="PV59" s="357"/>
      <c r="PW59" s="357"/>
      <c r="PX59" s="357"/>
      <c r="PY59" s="357"/>
      <c r="PZ59" s="357"/>
      <c r="QA59" s="357"/>
      <c r="QB59" s="357"/>
      <c r="QC59" s="357"/>
      <c r="QD59" s="357"/>
      <c r="QE59" s="357"/>
      <c r="QF59" s="357"/>
      <c r="QG59" s="357"/>
      <c r="QH59" s="357"/>
      <c r="QI59" s="357"/>
      <c r="QJ59" s="357"/>
      <c r="QK59" s="357"/>
      <c r="QL59" s="357"/>
      <c r="QM59" s="357"/>
      <c r="QN59" s="357"/>
      <c r="QO59" s="357"/>
      <c r="QP59" s="357"/>
      <c r="QQ59" s="357"/>
      <c r="QR59" s="357"/>
      <c r="QS59" s="357"/>
      <c r="QT59" s="357"/>
      <c r="QU59" s="357"/>
      <c r="QV59" s="357"/>
      <c r="QW59" s="357"/>
      <c r="QX59" s="357"/>
      <c r="QY59" s="357"/>
      <c r="QZ59" s="357"/>
      <c r="RA59" s="357"/>
      <c r="RB59" s="357"/>
      <c r="RC59" s="357"/>
      <c r="RD59" s="357"/>
      <c r="RE59" s="357"/>
      <c r="RF59" s="357"/>
      <c r="RG59" s="357"/>
      <c r="RH59" s="357"/>
      <c r="RI59" s="357"/>
      <c r="RJ59" s="357"/>
      <c r="RK59" s="357"/>
      <c r="RL59" s="357"/>
      <c r="RM59" s="357"/>
      <c r="RN59" s="357"/>
      <c r="RO59" s="357"/>
      <c r="RP59" s="357"/>
      <c r="RQ59" s="357"/>
      <c r="RR59" s="357"/>
      <c r="RS59" s="357"/>
      <c r="RT59" s="357"/>
      <c r="RU59" s="357"/>
      <c r="RV59" s="357"/>
      <c r="RW59" s="357"/>
      <c r="RX59" s="357"/>
      <c r="RY59" s="357"/>
      <c r="RZ59" s="357"/>
      <c r="SA59" s="357"/>
      <c r="SB59" s="357"/>
      <c r="SC59" s="357"/>
      <c r="SD59" s="357"/>
      <c r="SE59" s="357"/>
      <c r="SF59" s="357"/>
      <c r="SG59" s="357"/>
      <c r="SH59" s="357"/>
      <c r="SI59" s="357"/>
      <c r="SJ59" s="357"/>
      <c r="SK59" s="357"/>
      <c r="SL59" s="357"/>
      <c r="SM59" s="357"/>
      <c r="SN59" s="357"/>
      <c r="SO59" s="357"/>
      <c r="SP59" s="357"/>
      <c r="SQ59" s="357"/>
      <c r="SR59" s="357"/>
      <c r="SS59" s="357"/>
      <c r="ST59" s="357"/>
      <c r="SU59" s="357"/>
      <c r="SV59" s="357"/>
      <c r="SW59" s="357"/>
      <c r="SX59" s="357"/>
      <c r="SY59" s="357"/>
      <c r="SZ59" s="357"/>
      <c r="TA59" s="357"/>
      <c r="TB59" s="357"/>
      <c r="TC59" s="357"/>
      <c r="TD59" s="357"/>
      <c r="TE59" s="357"/>
      <c r="TF59" s="357"/>
      <c r="TG59" s="357"/>
      <c r="TH59" s="357"/>
      <c r="TI59" s="357"/>
      <c r="TJ59" s="357"/>
      <c r="TK59" s="357"/>
      <c r="TL59" s="357"/>
      <c r="TM59" s="357"/>
      <c r="TN59" s="357"/>
      <c r="TO59" s="357"/>
      <c r="TP59" s="357"/>
      <c r="TQ59" s="357"/>
      <c r="TR59" s="357"/>
      <c r="TS59" s="357"/>
      <c r="TT59" s="357"/>
      <c r="TU59" s="357"/>
      <c r="TV59" s="357"/>
      <c r="TW59" s="357"/>
      <c r="TX59" s="357"/>
      <c r="TY59" s="357"/>
      <c r="TZ59" s="357"/>
      <c r="UA59" s="357"/>
      <c r="UB59" s="357"/>
      <c r="UC59" s="357"/>
      <c r="UD59" s="357"/>
      <c r="UE59" s="357"/>
      <c r="UF59" s="357"/>
      <c r="UG59" s="357"/>
      <c r="UH59" s="357"/>
      <c r="UI59" s="357"/>
      <c r="UJ59" s="357"/>
      <c r="UK59" s="357"/>
      <c r="UL59" s="357"/>
      <c r="UM59" s="357"/>
      <c r="UN59" s="357"/>
      <c r="UO59" s="357"/>
      <c r="UP59" s="357"/>
      <c r="UQ59" s="357"/>
      <c r="UR59" s="357"/>
      <c r="US59" s="357"/>
      <c r="UT59" s="357"/>
      <c r="UU59" s="357"/>
      <c r="UV59" s="357"/>
      <c r="UW59" s="357"/>
      <c r="UX59" s="357"/>
      <c r="UY59" s="357"/>
      <c r="UZ59" s="357"/>
      <c r="VA59" s="357"/>
      <c r="VB59" s="357"/>
      <c r="VC59" s="357"/>
      <c r="VD59" s="357"/>
      <c r="VE59" s="357"/>
      <c r="VF59" s="357"/>
      <c r="VG59" s="357"/>
      <c r="VH59" s="357"/>
      <c r="VI59" s="357"/>
      <c r="VJ59" s="357"/>
      <c r="VK59" s="357"/>
      <c r="VL59" s="357"/>
      <c r="VM59" s="357"/>
      <c r="VN59" s="357"/>
    </row>
    <row r="60" spans="1:586" s="307" customFormat="1" ht="14.25" hidden="1" customHeight="1" outlineLevel="1">
      <c r="A60" s="1141" t="s">
        <v>424</v>
      </c>
      <c r="B60" s="1142"/>
      <c r="C60" s="1142"/>
      <c r="D60" s="1142"/>
      <c r="E60" s="1142"/>
      <c r="F60" s="1143"/>
      <c r="G60" s="1094"/>
      <c r="H60" s="1095"/>
      <c r="I60" s="1095"/>
      <c r="J60" s="1095"/>
      <c r="K60" s="1095"/>
      <c r="L60" s="1095"/>
      <c r="M60" s="1095"/>
      <c r="N60" s="1095"/>
      <c r="O60" s="1095"/>
      <c r="P60" s="1095"/>
      <c r="Q60" s="1095"/>
      <c r="R60" s="1095"/>
      <c r="S60" s="1095"/>
      <c r="T60" s="1095"/>
      <c r="U60" s="1095"/>
      <c r="V60" s="1095"/>
      <c r="W60" s="1095"/>
      <c r="X60" s="1095"/>
      <c r="Y60" s="1095"/>
      <c r="Z60" s="1095"/>
      <c r="AA60" s="1096"/>
      <c r="AB60" s="1169" t="s">
        <v>21</v>
      </c>
      <c r="AC60" s="1170"/>
      <c r="AD60" s="1170"/>
      <c r="AE60" s="1170"/>
      <c r="AF60" s="1170"/>
      <c r="AG60" s="1170"/>
      <c r="AH60" s="1171"/>
      <c r="AI60" s="1100"/>
      <c r="AJ60" s="1101"/>
      <c r="AK60" s="1101"/>
      <c r="AL60" s="1101"/>
      <c r="AM60" s="1101"/>
      <c r="AN60" s="1102"/>
      <c r="AO60" s="354"/>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57"/>
      <c r="IK60" s="357"/>
      <c r="IL60" s="357"/>
      <c r="IM60" s="357"/>
      <c r="IN60" s="357"/>
      <c r="IO60" s="357"/>
      <c r="IP60" s="357"/>
      <c r="IQ60" s="357"/>
      <c r="IR60" s="357"/>
      <c r="IS60" s="357"/>
      <c r="IT60" s="357"/>
      <c r="IU60" s="357"/>
      <c r="IV60" s="357"/>
      <c r="IW60" s="357"/>
      <c r="IX60" s="357"/>
      <c r="IY60" s="357"/>
      <c r="IZ60" s="357"/>
      <c r="JA60" s="357"/>
      <c r="JB60" s="357"/>
      <c r="JC60" s="357"/>
      <c r="JD60" s="357"/>
      <c r="JE60" s="357"/>
      <c r="JF60" s="357"/>
      <c r="JG60" s="357"/>
      <c r="JH60" s="357"/>
      <c r="JI60" s="357"/>
      <c r="JJ60" s="357"/>
      <c r="JK60" s="357"/>
      <c r="JL60" s="357"/>
      <c r="JM60" s="357"/>
      <c r="JN60" s="357"/>
      <c r="JO60" s="357"/>
      <c r="JP60" s="357"/>
      <c r="JQ60" s="357"/>
      <c r="JR60" s="357"/>
      <c r="JS60" s="357"/>
      <c r="JT60" s="357"/>
      <c r="JU60" s="357"/>
      <c r="JV60" s="357"/>
      <c r="JW60" s="357"/>
      <c r="JX60" s="357"/>
      <c r="JY60" s="357"/>
      <c r="JZ60" s="357"/>
      <c r="KA60" s="357"/>
      <c r="KB60" s="357"/>
      <c r="KC60" s="357"/>
      <c r="KD60" s="357"/>
      <c r="KE60" s="357"/>
      <c r="KF60" s="357"/>
      <c r="KG60" s="357"/>
      <c r="KH60" s="357"/>
      <c r="KI60" s="357"/>
      <c r="KJ60" s="357"/>
      <c r="KK60" s="357"/>
      <c r="KL60" s="357"/>
      <c r="KM60" s="357"/>
      <c r="KN60" s="357"/>
      <c r="KO60" s="357"/>
      <c r="KP60" s="357"/>
      <c r="KQ60" s="357"/>
      <c r="KR60" s="357"/>
      <c r="KS60" s="357"/>
      <c r="KT60" s="357"/>
      <c r="KU60" s="357"/>
      <c r="KV60" s="357"/>
      <c r="KW60" s="357"/>
      <c r="KX60" s="357"/>
      <c r="KY60" s="357"/>
      <c r="KZ60" s="357"/>
      <c r="LA60" s="357"/>
      <c r="LB60" s="357"/>
      <c r="LC60" s="357"/>
      <c r="LD60" s="357"/>
      <c r="LE60" s="357"/>
      <c r="LF60" s="357"/>
      <c r="LG60" s="357"/>
      <c r="LH60" s="357"/>
      <c r="LI60" s="357"/>
      <c r="LJ60" s="357"/>
      <c r="LK60" s="357"/>
      <c r="LL60" s="357"/>
      <c r="LM60" s="357"/>
      <c r="LN60" s="357"/>
      <c r="LO60" s="357"/>
      <c r="LP60" s="357"/>
      <c r="LQ60" s="357"/>
      <c r="LR60" s="357"/>
      <c r="LS60" s="357"/>
      <c r="LT60" s="357"/>
      <c r="LU60" s="357"/>
      <c r="LV60" s="357"/>
      <c r="LW60" s="357"/>
      <c r="LX60" s="357"/>
      <c r="LY60" s="357"/>
      <c r="LZ60" s="357"/>
      <c r="MA60" s="357"/>
      <c r="MB60" s="357"/>
      <c r="MC60" s="357"/>
      <c r="MD60" s="357"/>
      <c r="ME60" s="357"/>
      <c r="MF60" s="357"/>
      <c r="MG60" s="357"/>
      <c r="MH60" s="357"/>
      <c r="MI60" s="357"/>
      <c r="MJ60" s="357"/>
      <c r="MK60" s="357"/>
      <c r="ML60" s="357"/>
      <c r="MM60" s="357"/>
      <c r="MN60" s="357"/>
      <c r="MO60" s="357"/>
      <c r="MP60" s="357"/>
      <c r="MQ60" s="357"/>
      <c r="MR60" s="357"/>
      <c r="MS60" s="357"/>
      <c r="MT60" s="357"/>
      <c r="MU60" s="357"/>
      <c r="MV60" s="357"/>
      <c r="MW60" s="357"/>
      <c r="MX60" s="357"/>
      <c r="MY60" s="357"/>
      <c r="MZ60" s="357"/>
      <c r="NA60" s="357"/>
      <c r="NB60" s="357"/>
      <c r="NC60" s="357"/>
      <c r="ND60" s="357"/>
      <c r="NE60" s="357"/>
      <c r="NF60" s="357"/>
      <c r="NG60" s="357"/>
      <c r="NH60" s="357"/>
      <c r="NI60" s="357"/>
      <c r="NJ60" s="357"/>
      <c r="NK60" s="357"/>
      <c r="NL60" s="357"/>
      <c r="NM60" s="357"/>
      <c r="NN60" s="357"/>
      <c r="NO60" s="357"/>
      <c r="NP60" s="357"/>
      <c r="NQ60" s="357"/>
      <c r="NR60" s="357"/>
      <c r="NS60" s="357"/>
      <c r="NT60" s="357"/>
      <c r="NU60" s="357"/>
      <c r="NV60" s="357"/>
      <c r="NW60" s="357"/>
      <c r="NX60" s="357"/>
      <c r="NY60" s="357"/>
      <c r="NZ60" s="357"/>
      <c r="OA60" s="357"/>
      <c r="OB60" s="357"/>
      <c r="OC60" s="357"/>
      <c r="OD60" s="357"/>
      <c r="OE60" s="357"/>
      <c r="OF60" s="357"/>
      <c r="OG60" s="357"/>
      <c r="OH60" s="357"/>
      <c r="OI60" s="357"/>
      <c r="OJ60" s="357"/>
      <c r="OK60" s="357"/>
      <c r="OL60" s="357"/>
      <c r="OM60" s="357"/>
      <c r="ON60" s="357"/>
      <c r="OO60" s="357"/>
      <c r="OP60" s="357"/>
      <c r="OQ60" s="357"/>
      <c r="OR60" s="357"/>
      <c r="OS60" s="357"/>
      <c r="OT60" s="357"/>
      <c r="OU60" s="357"/>
      <c r="OV60" s="357"/>
      <c r="OW60" s="357"/>
      <c r="OX60" s="357"/>
      <c r="OY60" s="357"/>
      <c r="OZ60" s="357"/>
      <c r="PA60" s="357"/>
      <c r="PB60" s="357"/>
      <c r="PC60" s="357"/>
      <c r="PD60" s="357"/>
      <c r="PE60" s="357"/>
      <c r="PF60" s="357"/>
      <c r="PG60" s="357"/>
      <c r="PH60" s="357"/>
      <c r="PI60" s="357"/>
      <c r="PJ60" s="357"/>
      <c r="PK60" s="357"/>
      <c r="PL60" s="357"/>
      <c r="PM60" s="357"/>
      <c r="PN60" s="357"/>
      <c r="PO60" s="357"/>
      <c r="PP60" s="357"/>
      <c r="PQ60" s="357"/>
      <c r="PR60" s="357"/>
      <c r="PS60" s="357"/>
      <c r="PT60" s="357"/>
      <c r="PU60" s="357"/>
      <c r="PV60" s="357"/>
      <c r="PW60" s="357"/>
      <c r="PX60" s="357"/>
      <c r="PY60" s="357"/>
      <c r="PZ60" s="357"/>
      <c r="QA60" s="357"/>
      <c r="QB60" s="357"/>
      <c r="QC60" s="357"/>
      <c r="QD60" s="357"/>
      <c r="QE60" s="357"/>
      <c r="QF60" s="357"/>
      <c r="QG60" s="357"/>
      <c r="QH60" s="357"/>
      <c r="QI60" s="357"/>
      <c r="QJ60" s="357"/>
      <c r="QK60" s="357"/>
      <c r="QL60" s="357"/>
      <c r="QM60" s="357"/>
      <c r="QN60" s="357"/>
      <c r="QO60" s="357"/>
      <c r="QP60" s="357"/>
      <c r="QQ60" s="357"/>
      <c r="QR60" s="357"/>
      <c r="QS60" s="357"/>
      <c r="QT60" s="357"/>
      <c r="QU60" s="357"/>
      <c r="QV60" s="357"/>
      <c r="QW60" s="357"/>
      <c r="QX60" s="357"/>
      <c r="QY60" s="357"/>
      <c r="QZ60" s="357"/>
      <c r="RA60" s="357"/>
      <c r="RB60" s="357"/>
      <c r="RC60" s="357"/>
      <c r="RD60" s="357"/>
      <c r="RE60" s="357"/>
      <c r="RF60" s="357"/>
      <c r="RG60" s="357"/>
      <c r="RH60" s="357"/>
      <c r="RI60" s="357"/>
      <c r="RJ60" s="357"/>
      <c r="RK60" s="357"/>
      <c r="RL60" s="357"/>
      <c r="RM60" s="357"/>
      <c r="RN60" s="357"/>
      <c r="RO60" s="357"/>
      <c r="RP60" s="357"/>
      <c r="RQ60" s="357"/>
      <c r="RR60" s="357"/>
      <c r="RS60" s="357"/>
      <c r="RT60" s="357"/>
      <c r="RU60" s="357"/>
      <c r="RV60" s="357"/>
      <c r="RW60" s="357"/>
      <c r="RX60" s="357"/>
      <c r="RY60" s="357"/>
      <c r="RZ60" s="357"/>
      <c r="SA60" s="357"/>
      <c r="SB60" s="357"/>
      <c r="SC60" s="357"/>
      <c r="SD60" s="357"/>
      <c r="SE60" s="357"/>
      <c r="SF60" s="357"/>
      <c r="SG60" s="357"/>
      <c r="SH60" s="357"/>
      <c r="SI60" s="357"/>
      <c r="SJ60" s="357"/>
      <c r="SK60" s="357"/>
      <c r="SL60" s="357"/>
      <c r="SM60" s="357"/>
      <c r="SN60" s="357"/>
      <c r="SO60" s="357"/>
      <c r="SP60" s="357"/>
      <c r="SQ60" s="357"/>
      <c r="SR60" s="357"/>
      <c r="SS60" s="357"/>
      <c r="ST60" s="357"/>
      <c r="SU60" s="357"/>
      <c r="SV60" s="357"/>
      <c r="SW60" s="357"/>
      <c r="SX60" s="357"/>
      <c r="SY60" s="357"/>
      <c r="SZ60" s="357"/>
      <c r="TA60" s="357"/>
      <c r="TB60" s="357"/>
      <c r="TC60" s="357"/>
      <c r="TD60" s="357"/>
      <c r="TE60" s="357"/>
      <c r="TF60" s="357"/>
      <c r="TG60" s="357"/>
      <c r="TH60" s="357"/>
      <c r="TI60" s="357"/>
      <c r="TJ60" s="357"/>
      <c r="TK60" s="357"/>
      <c r="TL60" s="357"/>
      <c r="TM60" s="357"/>
      <c r="TN60" s="357"/>
      <c r="TO60" s="357"/>
      <c r="TP60" s="357"/>
      <c r="TQ60" s="357"/>
      <c r="TR60" s="357"/>
      <c r="TS60" s="357"/>
      <c r="TT60" s="357"/>
      <c r="TU60" s="357"/>
      <c r="TV60" s="357"/>
      <c r="TW60" s="357"/>
      <c r="TX60" s="357"/>
      <c r="TY60" s="357"/>
      <c r="TZ60" s="357"/>
      <c r="UA60" s="357"/>
      <c r="UB60" s="357"/>
      <c r="UC60" s="357"/>
      <c r="UD60" s="357"/>
      <c r="UE60" s="357"/>
      <c r="UF60" s="357"/>
      <c r="UG60" s="357"/>
      <c r="UH60" s="357"/>
      <c r="UI60" s="357"/>
      <c r="UJ60" s="357"/>
      <c r="UK60" s="357"/>
      <c r="UL60" s="357"/>
      <c r="UM60" s="357"/>
      <c r="UN60" s="357"/>
      <c r="UO60" s="357"/>
      <c r="UP60" s="357"/>
      <c r="UQ60" s="357"/>
      <c r="UR60" s="357"/>
      <c r="US60" s="357"/>
      <c r="UT60" s="357"/>
      <c r="UU60" s="357"/>
      <c r="UV60" s="357"/>
      <c r="UW60" s="357"/>
      <c r="UX60" s="357"/>
      <c r="UY60" s="357"/>
      <c r="UZ60" s="357"/>
      <c r="VA60" s="357"/>
      <c r="VB60" s="357"/>
      <c r="VC60" s="357"/>
      <c r="VD60" s="357"/>
      <c r="VE60" s="357"/>
      <c r="VF60" s="357"/>
      <c r="VG60" s="357"/>
      <c r="VH60" s="357"/>
      <c r="VI60" s="357"/>
      <c r="VJ60" s="357"/>
      <c r="VK60" s="357"/>
      <c r="VL60" s="357"/>
      <c r="VM60" s="357"/>
      <c r="VN60" s="357"/>
    </row>
    <row r="61" spans="1:586" s="307" customFormat="1" ht="12" hidden="1" customHeight="1" outlineLevel="1">
      <c r="A61" s="1138" t="s">
        <v>279</v>
      </c>
      <c r="B61" s="1139"/>
      <c r="C61" s="1139"/>
      <c r="D61" s="1139"/>
      <c r="E61" s="1139"/>
      <c r="F61" s="1140"/>
      <c r="G61" s="1097"/>
      <c r="H61" s="1098"/>
      <c r="I61" s="1098"/>
      <c r="J61" s="1098"/>
      <c r="K61" s="1098"/>
      <c r="L61" s="1098"/>
      <c r="M61" s="1098"/>
      <c r="N61" s="1098"/>
      <c r="O61" s="1098"/>
      <c r="P61" s="1098"/>
      <c r="Q61" s="1098"/>
      <c r="R61" s="1098"/>
      <c r="S61" s="1098"/>
      <c r="T61" s="1098"/>
      <c r="U61" s="1098"/>
      <c r="V61" s="1098"/>
      <c r="W61" s="1098"/>
      <c r="X61" s="1098"/>
      <c r="Y61" s="1098"/>
      <c r="Z61" s="1098"/>
      <c r="AA61" s="1099"/>
      <c r="AB61" s="1138" t="s">
        <v>257</v>
      </c>
      <c r="AC61" s="1139"/>
      <c r="AD61" s="1139"/>
      <c r="AE61" s="1139"/>
      <c r="AF61" s="1139"/>
      <c r="AG61" s="1139"/>
      <c r="AH61" s="1140"/>
      <c r="AI61" s="1103"/>
      <c r="AJ61" s="1103"/>
      <c r="AK61" s="1103"/>
      <c r="AL61" s="1103"/>
      <c r="AM61" s="1103"/>
      <c r="AN61" s="1104"/>
      <c r="AO61" s="354"/>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57"/>
      <c r="IK61" s="357"/>
      <c r="IL61" s="357"/>
      <c r="IM61" s="357"/>
      <c r="IN61" s="357"/>
      <c r="IO61" s="357"/>
      <c r="IP61" s="357"/>
      <c r="IQ61" s="357"/>
      <c r="IR61" s="357"/>
      <c r="IS61" s="357"/>
      <c r="IT61" s="357"/>
      <c r="IU61" s="357"/>
      <c r="IV61" s="357"/>
      <c r="IW61" s="357"/>
      <c r="IX61" s="357"/>
      <c r="IY61" s="357"/>
      <c r="IZ61" s="357"/>
      <c r="JA61" s="357"/>
      <c r="JB61" s="357"/>
      <c r="JC61" s="357"/>
      <c r="JD61" s="357"/>
      <c r="JE61" s="357"/>
      <c r="JF61" s="357"/>
      <c r="JG61" s="357"/>
      <c r="JH61" s="357"/>
      <c r="JI61" s="357"/>
      <c r="JJ61" s="357"/>
      <c r="JK61" s="357"/>
      <c r="JL61" s="357"/>
      <c r="JM61" s="357"/>
      <c r="JN61" s="357"/>
      <c r="JO61" s="357"/>
      <c r="JP61" s="357"/>
      <c r="JQ61" s="357"/>
      <c r="JR61" s="357"/>
      <c r="JS61" s="357"/>
      <c r="JT61" s="357"/>
      <c r="JU61" s="357"/>
      <c r="JV61" s="357"/>
      <c r="JW61" s="357"/>
      <c r="JX61" s="357"/>
      <c r="JY61" s="357"/>
      <c r="JZ61" s="357"/>
      <c r="KA61" s="357"/>
      <c r="KB61" s="357"/>
      <c r="KC61" s="357"/>
      <c r="KD61" s="357"/>
      <c r="KE61" s="357"/>
      <c r="KF61" s="357"/>
      <c r="KG61" s="357"/>
      <c r="KH61" s="357"/>
      <c r="KI61" s="357"/>
      <c r="KJ61" s="357"/>
      <c r="KK61" s="357"/>
      <c r="KL61" s="357"/>
      <c r="KM61" s="357"/>
      <c r="KN61" s="357"/>
      <c r="KO61" s="357"/>
      <c r="KP61" s="357"/>
      <c r="KQ61" s="357"/>
      <c r="KR61" s="357"/>
      <c r="KS61" s="357"/>
      <c r="KT61" s="357"/>
      <c r="KU61" s="357"/>
      <c r="KV61" s="357"/>
      <c r="KW61" s="357"/>
      <c r="KX61" s="357"/>
      <c r="KY61" s="357"/>
      <c r="KZ61" s="357"/>
      <c r="LA61" s="357"/>
      <c r="LB61" s="357"/>
      <c r="LC61" s="357"/>
      <c r="LD61" s="357"/>
      <c r="LE61" s="357"/>
      <c r="LF61" s="357"/>
      <c r="LG61" s="357"/>
      <c r="LH61" s="357"/>
      <c r="LI61" s="357"/>
      <c r="LJ61" s="357"/>
      <c r="LK61" s="357"/>
      <c r="LL61" s="357"/>
      <c r="LM61" s="357"/>
      <c r="LN61" s="357"/>
      <c r="LO61" s="357"/>
      <c r="LP61" s="357"/>
      <c r="LQ61" s="357"/>
      <c r="LR61" s="357"/>
      <c r="LS61" s="357"/>
      <c r="LT61" s="357"/>
      <c r="LU61" s="357"/>
      <c r="LV61" s="357"/>
      <c r="LW61" s="357"/>
      <c r="LX61" s="357"/>
      <c r="LY61" s="357"/>
      <c r="LZ61" s="357"/>
      <c r="MA61" s="357"/>
      <c r="MB61" s="357"/>
      <c r="MC61" s="357"/>
      <c r="MD61" s="357"/>
      <c r="ME61" s="357"/>
      <c r="MF61" s="357"/>
      <c r="MG61" s="357"/>
      <c r="MH61" s="357"/>
      <c r="MI61" s="357"/>
      <c r="MJ61" s="357"/>
      <c r="MK61" s="357"/>
      <c r="ML61" s="357"/>
      <c r="MM61" s="357"/>
      <c r="MN61" s="357"/>
      <c r="MO61" s="357"/>
      <c r="MP61" s="357"/>
      <c r="MQ61" s="357"/>
      <c r="MR61" s="357"/>
      <c r="MS61" s="357"/>
      <c r="MT61" s="357"/>
      <c r="MU61" s="357"/>
      <c r="MV61" s="357"/>
      <c r="MW61" s="357"/>
      <c r="MX61" s="357"/>
      <c r="MY61" s="357"/>
      <c r="MZ61" s="357"/>
      <c r="NA61" s="357"/>
      <c r="NB61" s="357"/>
      <c r="NC61" s="357"/>
      <c r="ND61" s="357"/>
      <c r="NE61" s="357"/>
      <c r="NF61" s="357"/>
      <c r="NG61" s="357"/>
      <c r="NH61" s="357"/>
      <c r="NI61" s="357"/>
      <c r="NJ61" s="357"/>
      <c r="NK61" s="357"/>
      <c r="NL61" s="357"/>
      <c r="NM61" s="357"/>
      <c r="NN61" s="357"/>
      <c r="NO61" s="357"/>
      <c r="NP61" s="357"/>
      <c r="NQ61" s="357"/>
      <c r="NR61" s="357"/>
      <c r="NS61" s="357"/>
      <c r="NT61" s="357"/>
      <c r="NU61" s="357"/>
      <c r="NV61" s="357"/>
      <c r="NW61" s="357"/>
      <c r="NX61" s="357"/>
      <c r="NY61" s="357"/>
      <c r="NZ61" s="357"/>
      <c r="OA61" s="357"/>
      <c r="OB61" s="357"/>
      <c r="OC61" s="357"/>
      <c r="OD61" s="357"/>
      <c r="OE61" s="357"/>
      <c r="OF61" s="357"/>
      <c r="OG61" s="357"/>
      <c r="OH61" s="357"/>
      <c r="OI61" s="357"/>
      <c r="OJ61" s="357"/>
      <c r="OK61" s="357"/>
      <c r="OL61" s="357"/>
      <c r="OM61" s="357"/>
      <c r="ON61" s="357"/>
      <c r="OO61" s="357"/>
      <c r="OP61" s="357"/>
      <c r="OQ61" s="357"/>
      <c r="OR61" s="357"/>
      <c r="OS61" s="357"/>
      <c r="OT61" s="357"/>
      <c r="OU61" s="357"/>
      <c r="OV61" s="357"/>
      <c r="OW61" s="357"/>
      <c r="OX61" s="357"/>
      <c r="OY61" s="357"/>
      <c r="OZ61" s="357"/>
      <c r="PA61" s="357"/>
      <c r="PB61" s="357"/>
      <c r="PC61" s="357"/>
      <c r="PD61" s="357"/>
      <c r="PE61" s="357"/>
      <c r="PF61" s="357"/>
      <c r="PG61" s="357"/>
      <c r="PH61" s="357"/>
      <c r="PI61" s="357"/>
      <c r="PJ61" s="357"/>
      <c r="PK61" s="357"/>
      <c r="PL61" s="357"/>
      <c r="PM61" s="357"/>
      <c r="PN61" s="357"/>
      <c r="PO61" s="357"/>
      <c r="PP61" s="357"/>
      <c r="PQ61" s="357"/>
      <c r="PR61" s="357"/>
      <c r="PS61" s="357"/>
      <c r="PT61" s="357"/>
      <c r="PU61" s="357"/>
      <c r="PV61" s="357"/>
      <c r="PW61" s="357"/>
      <c r="PX61" s="357"/>
      <c r="PY61" s="357"/>
      <c r="PZ61" s="357"/>
      <c r="QA61" s="357"/>
      <c r="QB61" s="357"/>
      <c r="QC61" s="357"/>
      <c r="QD61" s="357"/>
      <c r="QE61" s="357"/>
      <c r="QF61" s="357"/>
      <c r="QG61" s="357"/>
      <c r="QH61" s="357"/>
      <c r="QI61" s="357"/>
      <c r="QJ61" s="357"/>
      <c r="QK61" s="357"/>
      <c r="QL61" s="357"/>
      <c r="QM61" s="357"/>
      <c r="QN61" s="357"/>
      <c r="QO61" s="357"/>
      <c r="QP61" s="357"/>
      <c r="QQ61" s="357"/>
      <c r="QR61" s="357"/>
      <c r="QS61" s="357"/>
      <c r="QT61" s="357"/>
      <c r="QU61" s="357"/>
      <c r="QV61" s="357"/>
      <c r="QW61" s="357"/>
      <c r="QX61" s="357"/>
      <c r="QY61" s="357"/>
      <c r="QZ61" s="357"/>
      <c r="RA61" s="357"/>
      <c r="RB61" s="357"/>
      <c r="RC61" s="357"/>
      <c r="RD61" s="357"/>
      <c r="RE61" s="357"/>
      <c r="RF61" s="357"/>
      <c r="RG61" s="357"/>
      <c r="RH61" s="357"/>
      <c r="RI61" s="357"/>
      <c r="RJ61" s="357"/>
      <c r="RK61" s="357"/>
      <c r="RL61" s="357"/>
      <c r="RM61" s="357"/>
      <c r="RN61" s="357"/>
      <c r="RO61" s="357"/>
      <c r="RP61" s="357"/>
      <c r="RQ61" s="357"/>
      <c r="RR61" s="357"/>
      <c r="RS61" s="357"/>
      <c r="RT61" s="357"/>
      <c r="RU61" s="357"/>
      <c r="RV61" s="357"/>
      <c r="RW61" s="357"/>
      <c r="RX61" s="357"/>
      <c r="RY61" s="357"/>
      <c r="RZ61" s="357"/>
      <c r="SA61" s="357"/>
      <c r="SB61" s="357"/>
      <c r="SC61" s="357"/>
      <c r="SD61" s="357"/>
      <c r="SE61" s="357"/>
      <c r="SF61" s="357"/>
      <c r="SG61" s="357"/>
      <c r="SH61" s="357"/>
      <c r="SI61" s="357"/>
      <c r="SJ61" s="357"/>
      <c r="SK61" s="357"/>
      <c r="SL61" s="357"/>
      <c r="SM61" s="357"/>
      <c r="SN61" s="357"/>
      <c r="SO61" s="357"/>
      <c r="SP61" s="357"/>
      <c r="SQ61" s="357"/>
      <c r="SR61" s="357"/>
      <c r="SS61" s="357"/>
      <c r="ST61" s="357"/>
      <c r="SU61" s="357"/>
      <c r="SV61" s="357"/>
      <c r="SW61" s="357"/>
      <c r="SX61" s="357"/>
      <c r="SY61" s="357"/>
      <c r="SZ61" s="357"/>
      <c r="TA61" s="357"/>
      <c r="TB61" s="357"/>
      <c r="TC61" s="357"/>
      <c r="TD61" s="357"/>
      <c r="TE61" s="357"/>
      <c r="TF61" s="357"/>
      <c r="TG61" s="357"/>
      <c r="TH61" s="357"/>
      <c r="TI61" s="357"/>
      <c r="TJ61" s="357"/>
      <c r="TK61" s="357"/>
      <c r="TL61" s="357"/>
      <c r="TM61" s="357"/>
      <c r="TN61" s="357"/>
      <c r="TO61" s="357"/>
      <c r="TP61" s="357"/>
      <c r="TQ61" s="357"/>
      <c r="TR61" s="357"/>
      <c r="TS61" s="357"/>
      <c r="TT61" s="357"/>
      <c r="TU61" s="357"/>
      <c r="TV61" s="357"/>
      <c r="TW61" s="357"/>
      <c r="TX61" s="357"/>
      <c r="TY61" s="357"/>
      <c r="TZ61" s="357"/>
      <c r="UA61" s="357"/>
      <c r="UB61" s="357"/>
      <c r="UC61" s="357"/>
      <c r="UD61" s="357"/>
      <c r="UE61" s="357"/>
      <c r="UF61" s="357"/>
      <c r="UG61" s="357"/>
      <c r="UH61" s="357"/>
      <c r="UI61" s="357"/>
      <c r="UJ61" s="357"/>
      <c r="UK61" s="357"/>
      <c r="UL61" s="357"/>
      <c r="UM61" s="357"/>
      <c r="UN61" s="357"/>
      <c r="UO61" s="357"/>
      <c r="UP61" s="357"/>
      <c r="UQ61" s="357"/>
      <c r="UR61" s="357"/>
      <c r="US61" s="357"/>
      <c r="UT61" s="357"/>
      <c r="UU61" s="357"/>
      <c r="UV61" s="357"/>
      <c r="UW61" s="357"/>
      <c r="UX61" s="357"/>
      <c r="UY61" s="357"/>
      <c r="UZ61" s="357"/>
      <c r="VA61" s="357"/>
      <c r="VB61" s="357"/>
      <c r="VC61" s="357"/>
      <c r="VD61" s="357"/>
      <c r="VE61" s="357"/>
      <c r="VF61" s="357"/>
      <c r="VG61" s="357"/>
      <c r="VH61" s="357"/>
      <c r="VI61" s="357"/>
      <c r="VJ61" s="357"/>
      <c r="VK61" s="357"/>
      <c r="VL61" s="357"/>
      <c r="VM61" s="357"/>
      <c r="VN61" s="357"/>
    </row>
    <row r="62" spans="1:586" s="307" customFormat="1" ht="14.25" hidden="1" customHeight="1" outlineLevel="1">
      <c r="A62" s="1141" t="s">
        <v>284</v>
      </c>
      <c r="B62" s="1142"/>
      <c r="C62" s="1142"/>
      <c r="D62" s="1142"/>
      <c r="E62" s="1142"/>
      <c r="F62" s="1143"/>
      <c r="G62" s="1094"/>
      <c r="H62" s="1095"/>
      <c r="I62" s="1095"/>
      <c r="J62" s="1095"/>
      <c r="K62" s="1095"/>
      <c r="L62" s="1095"/>
      <c r="M62" s="1095"/>
      <c r="N62" s="1095"/>
      <c r="O62" s="1095"/>
      <c r="P62" s="1095"/>
      <c r="Q62" s="1095"/>
      <c r="R62" s="1095"/>
      <c r="S62" s="1095"/>
      <c r="T62" s="1095"/>
      <c r="U62" s="1095"/>
      <c r="V62" s="1095"/>
      <c r="W62" s="1095"/>
      <c r="X62" s="1095"/>
      <c r="Y62" s="1095"/>
      <c r="Z62" s="1095"/>
      <c r="AA62" s="1096"/>
      <c r="AB62" s="1169" t="s">
        <v>425</v>
      </c>
      <c r="AC62" s="1170"/>
      <c r="AD62" s="1170"/>
      <c r="AE62" s="1170"/>
      <c r="AF62" s="1170"/>
      <c r="AG62" s="1170"/>
      <c r="AH62" s="1171"/>
      <c r="AI62" s="1089"/>
      <c r="AJ62" s="1090"/>
      <c r="AK62" s="1090"/>
      <c r="AL62" s="1090"/>
      <c r="AM62" s="1090"/>
      <c r="AN62" s="1091"/>
      <c r="AO62" s="354"/>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57"/>
      <c r="IK62" s="357"/>
      <c r="IL62" s="357"/>
      <c r="IM62" s="357"/>
      <c r="IN62" s="357"/>
      <c r="IO62" s="357"/>
      <c r="IP62" s="357"/>
      <c r="IQ62" s="357"/>
      <c r="IR62" s="357"/>
      <c r="IS62" s="357"/>
      <c r="IT62" s="357"/>
      <c r="IU62" s="357"/>
      <c r="IV62" s="357"/>
      <c r="IW62" s="357"/>
      <c r="IX62" s="357"/>
      <c r="IY62" s="357"/>
      <c r="IZ62" s="357"/>
      <c r="JA62" s="357"/>
      <c r="JB62" s="357"/>
      <c r="JC62" s="357"/>
      <c r="JD62" s="357"/>
      <c r="JE62" s="357"/>
      <c r="JF62" s="357"/>
      <c r="JG62" s="357"/>
      <c r="JH62" s="357"/>
      <c r="JI62" s="357"/>
      <c r="JJ62" s="357"/>
      <c r="JK62" s="357"/>
      <c r="JL62" s="357"/>
      <c r="JM62" s="357"/>
      <c r="JN62" s="357"/>
      <c r="JO62" s="357"/>
      <c r="JP62" s="357"/>
      <c r="JQ62" s="357"/>
      <c r="JR62" s="357"/>
      <c r="JS62" s="357"/>
      <c r="JT62" s="357"/>
      <c r="JU62" s="357"/>
      <c r="JV62" s="357"/>
      <c r="JW62" s="357"/>
      <c r="JX62" s="357"/>
      <c r="JY62" s="357"/>
      <c r="JZ62" s="357"/>
      <c r="KA62" s="357"/>
      <c r="KB62" s="357"/>
      <c r="KC62" s="357"/>
      <c r="KD62" s="357"/>
      <c r="KE62" s="357"/>
      <c r="KF62" s="357"/>
      <c r="KG62" s="357"/>
      <c r="KH62" s="357"/>
      <c r="KI62" s="357"/>
      <c r="KJ62" s="357"/>
      <c r="KK62" s="357"/>
      <c r="KL62" s="357"/>
      <c r="KM62" s="357"/>
      <c r="KN62" s="357"/>
      <c r="KO62" s="357"/>
      <c r="KP62" s="357"/>
      <c r="KQ62" s="357"/>
      <c r="KR62" s="357"/>
      <c r="KS62" s="357"/>
      <c r="KT62" s="357"/>
      <c r="KU62" s="357"/>
      <c r="KV62" s="357"/>
      <c r="KW62" s="357"/>
      <c r="KX62" s="357"/>
      <c r="KY62" s="357"/>
      <c r="KZ62" s="357"/>
      <c r="LA62" s="357"/>
      <c r="LB62" s="357"/>
      <c r="LC62" s="357"/>
      <c r="LD62" s="357"/>
      <c r="LE62" s="357"/>
      <c r="LF62" s="357"/>
      <c r="LG62" s="357"/>
      <c r="LH62" s="357"/>
      <c r="LI62" s="357"/>
      <c r="LJ62" s="357"/>
      <c r="LK62" s="357"/>
      <c r="LL62" s="357"/>
      <c r="LM62" s="357"/>
      <c r="LN62" s="357"/>
      <c r="LO62" s="357"/>
      <c r="LP62" s="357"/>
      <c r="LQ62" s="357"/>
      <c r="LR62" s="357"/>
      <c r="LS62" s="357"/>
      <c r="LT62" s="357"/>
      <c r="LU62" s="357"/>
      <c r="LV62" s="357"/>
      <c r="LW62" s="357"/>
      <c r="LX62" s="357"/>
      <c r="LY62" s="357"/>
      <c r="LZ62" s="357"/>
      <c r="MA62" s="357"/>
      <c r="MB62" s="357"/>
      <c r="MC62" s="357"/>
      <c r="MD62" s="357"/>
      <c r="ME62" s="357"/>
      <c r="MF62" s="357"/>
      <c r="MG62" s="357"/>
      <c r="MH62" s="357"/>
      <c r="MI62" s="357"/>
      <c r="MJ62" s="357"/>
      <c r="MK62" s="357"/>
      <c r="ML62" s="357"/>
      <c r="MM62" s="357"/>
      <c r="MN62" s="357"/>
      <c r="MO62" s="357"/>
      <c r="MP62" s="357"/>
      <c r="MQ62" s="357"/>
      <c r="MR62" s="357"/>
      <c r="MS62" s="357"/>
      <c r="MT62" s="357"/>
      <c r="MU62" s="357"/>
      <c r="MV62" s="357"/>
      <c r="MW62" s="357"/>
      <c r="MX62" s="357"/>
      <c r="MY62" s="357"/>
      <c r="MZ62" s="357"/>
      <c r="NA62" s="357"/>
      <c r="NB62" s="357"/>
      <c r="NC62" s="357"/>
      <c r="ND62" s="357"/>
      <c r="NE62" s="357"/>
      <c r="NF62" s="357"/>
      <c r="NG62" s="357"/>
      <c r="NH62" s="357"/>
      <c r="NI62" s="357"/>
      <c r="NJ62" s="357"/>
      <c r="NK62" s="357"/>
      <c r="NL62" s="357"/>
      <c r="NM62" s="357"/>
      <c r="NN62" s="357"/>
      <c r="NO62" s="357"/>
      <c r="NP62" s="357"/>
      <c r="NQ62" s="357"/>
      <c r="NR62" s="357"/>
      <c r="NS62" s="357"/>
      <c r="NT62" s="357"/>
      <c r="NU62" s="357"/>
      <c r="NV62" s="357"/>
      <c r="NW62" s="357"/>
      <c r="NX62" s="357"/>
      <c r="NY62" s="357"/>
      <c r="NZ62" s="357"/>
      <c r="OA62" s="357"/>
      <c r="OB62" s="357"/>
      <c r="OC62" s="357"/>
      <c r="OD62" s="357"/>
      <c r="OE62" s="357"/>
      <c r="OF62" s="357"/>
      <c r="OG62" s="357"/>
      <c r="OH62" s="357"/>
      <c r="OI62" s="357"/>
      <c r="OJ62" s="357"/>
      <c r="OK62" s="357"/>
      <c r="OL62" s="357"/>
      <c r="OM62" s="357"/>
      <c r="ON62" s="357"/>
      <c r="OO62" s="357"/>
      <c r="OP62" s="357"/>
      <c r="OQ62" s="357"/>
      <c r="OR62" s="357"/>
      <c r="OS62" s="357"/>
      <c r="OT62" s="357"/>
      <c r="OU62" s="357"/>
      <c r="OV62" s="357"/>
      <c r="OW62" s="357"/>
      <c r="OX62" s="357"/>
      <c r="OY62" s="357"/>
      <c r="OZ62" s="357"/>
      <c r="PA62" s="357"/>
      <c r="PB62" s="357"/>
      <c r="PC62" s="357"/>
      <c r="PD62" s="357"/>
      <c r="PE62" s="357"/>
      <c r="PF62" s="357"/>
      <c r="PG62" s="357"/>
      <c r="PH62" s="357"/>
      <c r="PI62" s="357"/>
      <c r="PJ62" s="357"/>
      <c r="PK62" s="357"/>
      <c r="PL62" s="357"/>
      <c r="PM62" s="357"/>
      <c r="PN62" s="357"/>
      <c r="PO62" s="357"/>
      <c r="PP62" s="357"/>
      <c r="PQ62" s="357"/>
      <c r="PR62" s="357"/>
      <c r="PS62" s="357"/>
      <c r="PT62" s="357"/>
      <c r="PU62" s="357"/>
      <c r="PV62" s="357"/>
      <c r="PW62" s="357"/>
      <c r="PX62" s="357"/>
      <c r="PY62" s="357"/>
      <c r="PZ62" s="357"/>
      <c r="QA62" s="357"/>
      <c r="QB62" s="357"/>
      <c r="QC62" s="357"/>
      <c r="QD62" s="357"/>
      <c r="QE62" s="357"/>
      <c r="QF62" s="357"/>
      <c r="QG62" s="357"/>
      <c r="QH62" s="357"/>
      <c r="QI62" s="357"/>
      <c r="QJ62" s="357"/>
      <c r="QK62" s="357"/>
      <c r="QL62" s="357"/>
      <c r="QM62" s="357"/>
      <c r="QN62" s="357"/>
      <c r="QO62" s="357"/>
      <c r="QP62" s="357"/>
      <c r="QQ62" s="357"/>
      <c r="QR62" s="357"/>
      <c r="QS62" s="357"/>
      <c r="QT62" s="357"/>
      <c r="QU62" s="357"/>
      <c r="QV62" s="357"/>
      <c r="QW62" s="357"/>
      <c r="QX62" s="357"/>
      <c r="QY62" s="357"/>
      <c r="QZ62" s="357"/>
      <c r="RA62" s="357"/>
      <c r="RB62" s="357"/>
      <c r="RC62" s="357"/>
      <c r="RD62" s="357"/>
      <c r="RE62" s="357"/>
      <c r="RF62" s="357"/>
      <c r="RG62" s="357"/>
      <c r="RH62" s="357"/>
      <c r="RI62" s="357"/>
      <c r="RJ62" s="357"/>
      <c r="RK62" s="357"/>
      <c r="RL62" s="357"/>
      <c r="RM62" s="357"/>
      <c r="RN62" s="357"/>
      <c r="RO62" s="357"/>
      <c r="RP62" s="357"/>
      <c r="RQ62" s="357"/>
      <c r="RR62" s="357"/>
      <c r="RS62" s="357"/>
      <c r="RT62" s="357"/>
      <c r="RU62" s="357"/>
      <c r="RV62" s="357"/>
      <c r="RW62" s="357"/>
      <c r="RX62" s="357"/>
      <c r="RY62" s="357"/>
      <c r="RZ62" s="357"/>
      <c r="SA62" s="357"/>
      <c r="SB62" s="357"/>
      <c r="SC62" s="357"/>
      <c r="SD62" s="357"/>
      <c r="SE62" s="357"/>
      <c r="SF62" s="357"/>
      <c r="SG62" s="357"/>
      <c r="SH62" s="357"/>
      <c r="SI62" s="357"/>
      <c r="SJ62" s="357"/>
      <c r="SK62" s="357"/>
      <c r="SL62" s="357"/>
      <c r="SM62" s="357"/>
      <c r="SN62" s="357"/>
      <c r="SO62" s="357"/>
      <c r="SP62" s="357"/>
      <c r="SQ62" s="357"/>
      <c r="SR62" s="357"/>
      <c r="SS62" s="357"/>
      <c r="ST62" s="357"/>
      <c r="SU62" s="357"/>
      <c r="SV62" s="357"/>
      <c r="SW62" s="357"/>
      <c r="SX62" s="357"/>
      <c r="SY62" s="357"/>
      <c r="SZ62" s="357"/>
      <c r="TA62" s="357"/>
      <c r="TB62" s="357"/>
      <c r="TC62" s="357"/>
      <c r="TD62" s="357"/>
      <c r="TE62" s="357"/>
      <c r="TF62" s="357"/>
      <c r="TG62" s="357"/>
      <c r="TH62" s="357"/>
      <c r="TI62" s="357"/>
      <c r="TJ62" s="357"/>
      <c r="TK62" s="357"/>
      <c r="TL62" s="357"/>
      <c r="TM62" s="357"/>
      <c r="TN62" s="357"/>
      <c r="TO62" s="357"/>
      <c r="TP62" s="357"/>
      <c r="TQ62" s="357"/>
      <c r="TR62" s="357"/>
      <c r="TS62" s="357"/>
      <c r="TT62" s="357"/>
      <c r="TU62" s="357"/>
      <c r="TV62" s="357"/>
      <c r="TW62" s="357"/>
      <c r="TX62" s="357"/>
      <c r="TY62" s="357"/>
      <c r="TZ62" s="357"/>
      <c r="UA62" s="357"/>
      <c r="UB62" s="357"/>
      <c r="UC62" s="357"/>
      <c r="UD62" s="357"/>
      <c r="UE62" s="357"/>
      <c r="UF62" s="357"/>
      <c r="UG62" s="357"/>
      <c r="UH62" s="357"/>
      <c r="UI62" s="357"/>
      <c r="UJ62" s="357"/>
      <c r="UK62" s="357"/>
      <c r="UL62" s="357"/>
      <c r="UM62" s="357"/>
      <c r="UN62" s="357"/>
      <c r="UO62" s="357"/>
      <c r="UP62" s="357"/>
      <c r="UQ62" s="357"/>
      <c r="UR62" s="357"/>
      <c r="US62" s="357"/>
      <c r="UT62" s="357"/>
      <c r="UU62" s="357"/>
      <c r="UV62" s="357"/>
      <c r="UW62" s="357"/>
      <c r="UX62" s="357"/>
      <c r="UY62" s="357"/>
      <c r="UZ62" s="357"/>
      <c r="VA62" s="357"/>
      <c r="VB62" s="357"/>
      <c r="VC62" s="357"/>
      <c r="VD62" s="357"/>
      <c r="VE62" s="357"/>
      <c r="VF62" s="357"/>
      <c r="VG62" s="357"/>
      <c r="VH62" s="357"/>
      <c r="VI62" s="357"/>
      <c r="VJ62" s="357"/>
      <c r="VK62" s="357"/>
      <c r="VL62" s="357"/>
      <c r="VM62" s="357"/>
      <c r="VN62" s="357"/>
    </row>
    <row r="63" spans="1:586" s="307" customFormat="1" ht="12" hidden="1" customHeight="1" outlineLevel="1">
      <c r="A63" s="1138" t="s">
        <v>289</v>
      </c>
      <c r="B63" s="1139"/>
      <c r="C63" s="1139"/>
      <c r="D63" s="1139"/>
      <c r="E63" s="1139"/>
      <c r="F63" s="1140"/>
      <c r="G63" s="1097"/>
      <c r="H63" s="1098"/>
      <c r="I63" s="1098"/>
      <c r="J63" s="1098"/>
      <c r="K63" s="1098"/>
      <c r="L63" s="1098"/>
      <c r="M63" s="1098"/>
      <c r="N63" s="1098"/>
      <c r="O63" s="1098"/>
      <c r="P63" s="1098"/>
      <c r="Q63" s="1098"/>
      <c r="R63" s="1098"/>
      <c r="S63" s="1098"/>
      <c r="T63" s="1098"/>
      <c r="U63" s="1098"/>
      <c r="V63" s="1098"/>
      <c r="W63" s="1098"/>
      <c r="X63" s="1098"/>
      <c r="Y63" s="1098"/>
      <c r="Z63" s="1098"/>
      <c r="AA63" s="1099"/>
      <c r="AB63" s="1138" t="s">
        <v>426</v>
      </c>
      <c r="AC63" s="1139"/>
      <c r="AD63" s="1139"/>
      <c r="AE63" s="1139"/>
      <c r="AF63" s="1139"/>
      <c r="AG63" s="1139"/>
      <c r="AH63" s="1140"/>
      <c r="AI63" s="1092"/>
      <c r="AJ63" s="1092"/>
      <c r="AK63" s="1092"/>
      <c r="AL63" s="1092"/>
      <c r="AM63" s="1092"/>
      <c r="AN63" s="1093"/>
      <c r="AO63" s="354"/>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57"/>
      <c r="IK63" s="357"/>
      <c r="IL63" s="357"/>
      <c r="IM63" s="357"/>
      <c r="IN63" s="357"/>
      <c r="IO63" s="357"/>
      <c r="IP63" s="357"/>
      <c r="IQ63" s="357"/>
      <c r="IR63" s="357"/>
      <c r="IS63" s="357"/>
      <c r="IT63" s="357"/>
      <c r="IU63" s="357"/>
      <c r="IV63" s="357"/>
      <c r="IW63" s="357"/>
      <c r="IX63" s="357"/>
      <c r="IY63" s="357"/>
      <c r="IZ63" s="357"/>
      <c r="JA63" s="357"/>
      <c r="JB63" s="357"/>
      <c r="JC63" s="357"/>
      <c r="JD63" s="357"/>
      <c r="JE63" s="357"/>
      <c r="JF63" s="357"/>
      <c r="JG63" s="357"/>
      <c r="JH63" s="357"/>
      <c r="JI63" s="357"/>
      <c r="JJ63" s="357"/>
      <c r="JK63" s="357"/>
      <c r="JL63" s="357"/>
      <c r="JM63" s="357"/>
      <c r="JN63" s="357"/>
      <c r="JO63" s="357"/>
      <c r="JP63" s="357"/>
      <c r="JQ63" s="357"/>
      <c r="JR63" s="357"/>
      <c r="JS63" s="357"/>
      <c r="JT63" s="357"/>
      <c r="JU63" s="357"/>
      <c r="JV63" s="357"/>
      <c r="JW63" s="357"/>
      <c r="JX63" s="357"/>
      <c r="JY63" s="357"/>
      <c r="JZ63" s="357"/>
      <c r="KA63" s="357"/>
      <c r="KB63" s="357"/>
      <c r="KC63" s="357"/>
      <c r="KD63" s="357"/>
      <c r="KE63" s="357"/>
      <c r="KF63" s="357"/>
      <c r="KG63" s="357"/>
      <c r="KH63" s="357"/>
      <c r="KI63" s="357"/>
      <c r="KJ63" s="357"/>
      <c r="KK63" s="357"/>
      <c r="KL63" s="357"/>
      <c r="KM63" s="357"/>
      <c r="KN63" s="357"/>
      <c r="KO63" s="357"/>
      <c r="KP63" s="357"/>
      <c r="KQ63" s="357"/>
      <c r="KR63" s="357"/>
      <c r="KS63" s="357"/>
      <c r="KT63" s="357"/>
      <c r="KU63" s="357"/>
      <c r="KV63" s="357"/>
      <c r="KW63" s="357"/>
      <c r="KX63" s="357"/>
      <c r="KY63" s="357"/>
      <c r="KZ63" s="357"/>
      <c r="LA63" s="357"/>
      <c r="LB63" s="357"/>
      <c r="LC63" s="357"/>
      <c r="LD63" s="357"/>
      <c r="LE63" s="357"/>
      <c r="LF63" s="357"/>
      <c r="LG63" s="357"/>
      <c r="LH63" s="357"/>
      <c r="LI63" s="357"/>
      <c r="LJ63" s="357"/>
      <c r="LK63" s="357"/>
      <c r="LL63" s="357"/>
      <c r="LM63" s="357"/>
      <c r="LN63" s="357"/>
      <c r="LO63" s="357"/>
      <c r="LP63" s="357"/>
      <c r="LQ63" s="357"/>
      <c r="LR63" s="357"/>
      <c r="LS63" s="357"/>
      <c r="LT63" s="357"/>
      <c r="LU63" s="357"/>
      <c r="LV63" s="357"/>
      <c r="LW63" s="357"/>
      <c r="LX63" s="357"/>
      <c r="LY63" s="357"/>
      <c r="LZ63" s="357"/>
      <c r="MA63" s="357"/>
      <c r="MB63" s="357"/>
      <c r="MC63" s="357"/>
      <c r="MD63" s="357"/>
      <c r="ME63" s="357"/>
      <c r="MF63" s="357"/>
      <c r="MG63" s="357"/>
      <c r="MH63" s="357"/>
      <c r="MI63" s="357"/>
      <c r="MJ63" s="357"/>
      <c r="MK63" s="357"/>
      <c r="ML63" s="357"/>
      <c r="MM63" s="357"/>
      <c r="MN63" s="357"/>
      <c r="MO63" s="357"/>
      <c r="MP63" s="357"/>
      <c r="MQ63" s="357"/>
      <c r="MR63" s="357"/>
      <c r="MS63" s="357"/>
      <c r="MT63" s="357"/>
      <c r="MU63" s="357"/>
      <c r="MV63" s="357"/>
      <c r="MW63" s="357"/>
      <c r="MX63" s="357"/>
      <c r="MY63" s="357"/>
      <c r="MZ63" s="357"/>
      <c r="NA63" s="357"/>
      <c r="NB63" s="357"/>
      <c r="NC63" s="357"/>
      <c r="ND63" s="357"/>
      <c r="NE63" s="357"/>
      <c r="NF63" s="357"/>
      <c r="NG63" s="357"/>
      <c r="NH63" s="357"/>
      <c r="NI63" s="357"/>
      <c r="NJ63" s="357"/>
      <c r="NK63" s="357"/>
      <c r="NL63" s="357"/>
      <c r="NM63" s="357"/>
      <c r="NN63" s="357"/>
      <c r="NO63" s="357"/>
      <c r="NP63" s="357"/>
      <c r="NQ63" s="357"/>
      <c r="NR63" s="357"/>
      <c r="NS63" s="357"/>
      <c r="NT63" s="357"/>
      <c r="NU63" s="357"/>
      <c r="NV63" s="357"/>
      <c r="NW63" s="357"/>
      <c r="NX63" s="357"/>
      <c r="NY63" s="357"/>
      <c r="NZ63" s="357"/>
      <c r="OA63" s="357"/>
      <c r="OB63" s="357"/>
      <c r="OC63" s="357"/>
      <c r="OD63" s="357"/>
      <c r="OE63" s="357"/>
      <c r="OF63" s="357"/>
      <c r="OG63" s="357"/>
      <c r="OH63" s="357"/>
      <c r="OI63" s="357"/>
      <c r="OJ63" s="357"/>
      <c r="OK63" s="357"/>
      <c r="OL63" s="357"/>
      <c r="OM63" s="357"/>
      <c r="ON63" s="357"/>
      <c r="OO63" s="357"/>
      <c r="OP63" s="357"/>
      <c r="OQ63" s="357"/>
      <c r="OR63" s="357"/>
      <c r="OS63" s="357"/>
      <c r="OT63" s="357"/>
      <c r="OU63" s="357"/>
      <c r="OV63" s="357"/>
      <c r="OW63" s="357"/>
      <c r="OX63" s="357"/>
      <c r="OY63" s="357"/>
      <c r="OZ63" s="357"/>
      <c r="PA63" s="357"/>
      <c r="PB63" s="357"/>
      <c r="PC63" s="357"/>
      <c r="PD63" s="357"/>
      <c r="PE63" s="357"/>
      <c r="PF63" s="357"/>
      <c r="PG63" s="357"/>
      <c r="PH63" s="357"/>
      <c r="PI63" s="357"/>
      <c r="PJ63" s="357"/>
      <c r="PK63" s="357"/>
      <c r="PL63" s="357"/>
      <c r="PM63" s="357"/>
      <c r="PN63" s="357"/>
      <c r="PO63" s="357"/>
      <c r="PP63" s="357"/>
      <c r="PQ63" s="357"/>
      <c r="PR63" s="357"/>
      <c r="PS63" s="357"/>
      <c r="PT63" s="357"/>
      <c r="PU63" s="357"/>
      <c r="PV63" s="357"/>
      <c r="PW63" s="357"/>
      <c r="PX63" s="357"/>
      <c r="PY63" s="357"/>
      <c r="PZ63" s="357"/>
      <c r="QA63" s="357"/>
      <c r="QB63" s="357"/>
      <c r="QC63" s="357"/>
      <c r="QD63" s="357"/>
      <c r="QE63" s="357"/>
      <c r="QF63" s="357"/>
      <c r="QG63" s="357"/>
      <c r="QH63" s="357"/>
      <c r="QI63" s="357"/>
      <c r="QJ63" s="357"/>
      <c r="QK63" s="357"/>
      <c r="QL63" s="357"/>
      <c r="QM63" s="357"/>
      <c r="QN63" s="357"/>
      <c r="QO63" s="357"/>
      <c r="QP63" s="357"/>
      <c r="QQ63" s="357"/>
      <c r="QR63" s="357"/>
      <c r="QS63" s="357"/>
      <c r="QT63" s="357"/>
      <c r="QU63" s="357"/>
      <c r="QV63" s="357"/>
      <c r="QW63" s="357"/>
      <c r="QX63" s="357"/>
      <c r="QY63" s="357"/>
      <c r="QZ63" s="357"/>
      <c r="RA63" s="357"/>
      <c r="RB63" s="357"/>
      <c r="RC63" s="357"/>
      <c r="RD63" s="357"/>
      <c r="RE63" s="357"/>
      <c r="RF63" s="357"/>
      <c r="RG63" s="357"/>
      <c r="RH63" s="357"/>
      <c r="RI63" s="357"/>
      <c r="RJ63" s="357"/>
      <c r="RK63" s="357"/>
      <c r="RL63" s="357"/>
      <c r="RM63" s="357"/>
      <c r="RN63" s="357"/>
      <c r="RO63" s="357"/>
      <c r="RP63" s="357"/>
      <c r="RQ63" s="357"/>
      <c r="RR63" s="357"/>
      <c r="RS63" s="357"/>
      <c r="RT63" s="357"/>
      <c r="RU63" s="357"/>
      <c r="RV63" s="357"/>
      <c r="RW63" s="357"/>
      <c r="RX63" s="357"/>
      <c r="RY63" s="357"/>
      <c r="RZ63" s="357"/>
      <c r="SA63" s="357"/>
      <c r="SB63" s="357"/>
      <c r="SC63" s="357"/>
      <c r="SD63" s="357"/>
      <c r="SE63" s="357"/>
      <c r="SF63" s="357"/>
      <c r="SG63" s="357"/>
      <c r="SH63" s="357"/>
      <c r="SI63" s="357"/>
      <c r="SJ63" s="357"/>
      <c r="SK63" s="357"/>
      <c r="SL63" s="357"/>
      <c r="SM63" s="357"/>
      <c r="SN63" s="357"/>
      <c r="SO63" s="357"/>
      <c r="SP63" s="357"/>
      <c r="SQ63" s="357"/>
      <c r="SR63" s="357"/>
      <c r="SS63" s="357"/>
      <c r="ST63" s="357"/>
      <c r="SU63" s="357"/>
      <c r="SV63" s="357"/>
      <c r="SW63" s="357"/>
      <c r="SX63" s="357"/>
      <c r="SY63" s="357"/>
      <c r="SZ63" s="357"/>
      <c r="TA63" s="357"/>
      <c r="TB63" s="357"/>
      <c r="TC63" s="357"/>
      <c r="TD63" s="357"/>
      <c r="TE63" s="357"/>
      <c r="TF63" s="357"/>
      <c r="TG63" s="357"/>
      <c r="TH63" s="357"/>
      <c r="TI63" s="357"/>
      <c r="TJ63" s="357"/>
      <c r="TK63" s="357"/>
      <c r="TL63" s="357"/>
      <c r="TM63" s="357"/>
      <c r="TN63" s="357"/>
      <c r="TO63" s="357"/>
      <c r="TP63" s="357"/>
      <c r="TQ63" s="357"/>
      <c r="TR63" s="357"/>
      <c r="TS63" s="357"/>
      <c r="TT63" s="357"/>
      <c r="TU63" s="357"/>
      <c r="TV63" s="357"/>
      <c r="TW63" s="357"/>
      <c r="TX63" s="357"/>
      <c r="TY63" s="357"/>
      <c r="TZ63" s="357"/>
      <c r="UA63" s="357"/>
      <c r="UB63" s="357"/>
      <c r="UC63" s="357"/>
      <c r="UD63" s="357"/>
      <c r="UE63" s="357"/>
      <c r="UF63" s="357"/>
      <c r="UG63" s="357"/>
      <c r="UH63" s="357"/>
      <c r="UI63" s="357"/>
      <c r="UJ63" s="357"/>
      <c r="UK63" s="357"/>
      <c r="UL63" s="357"/>
      <c r="UM63" s="357"/>
      <c r="UN63" s="357"/>
      <c r="UO63" s="357"/>
      <c r="UP63" s="357"/>
      <c r="UQ63" s="357"/>
      <c r="UR63" s="357"/>
      <c r="US63" s="357"/>
      <c r="UT63" s="357"/>
      <c r="UU63" s="357"/>
      <c r="UV63" s="357"/>
      <c r="UW63" s="357"/>
      <c r="UX63" s="357"/>
      <c r="UY63" s="357"/>
      <c r="UZ63" s="357"/>
      <c r="VA63" s="357"/>
      <c r="VB63" s="357"/>
      <c r="VC63" s="357"/>
      <c r="VD63" s="357"/>
      <c r="VE63" s="357"/>
      <c r="VF63" s="357"/>
      <c r="VG63" s="357"/>
      <c r="VH63" s="357"/>
      <c r="VI63" s="357"/>
      <c r="VJ63" s="357"/>
      <c r="VK63" s="357"/>
      <c r="VL63" s="357"/>
      <c r="VM63" s="357"/>
      <c r="VN63" s="357"/>
    </row>
    <row r="64" spans="1:586" s="307" customFormat="1" ht="14.25" hidden="1" customHeight="1" outlineLevel="1">
      <c r="A64" s="1141" t="s">
        <v>427</v>
      </c>
      <c r="B64" s="1142"/>
      <c r="C64" s="1142"/>
      <c r="D64" s="1142"/>
      <c r="E64" s="1142"/>
      <c r="F64" s="1143"/>
      <c r="G64" s="1094"/>
      <c r="H64" s="1095"/>
      <c r="I64" s="1095"/>
      <c r="J64" s="1095"/>
      <c r="K64" s="1095"/>
      <c r="L64" s="1095"/>
      <c r="M64" s="1095"/>
      <c r="N64" s="1095"/>
      <c r="O64" s="1095"/>
      <c r="P64" s="1095"/>
      <c r="Q64" s="1095"/>
      <c r="R64" s="1095"/>
      <c r="S64" s="1095"/>
      <c r="T64" s="1095"/>
      <c r="U64" s="1095"/>
      <c r="V64" s="1095"/>
      <c r="W64" s="1095"/>
      <c r="X64" s="1095"/>
      <c r="Y64" s="1095"/>
      <c r="Z64" s="1095"/>
      <c r="AA64" s="1096"/>
      <c r="AB64" s="1169" t="s">
        <v>428</v>
      </c>
      <c r="AC64" s="1170"/>
      <c r="AD64" s="1170"/>
      <c r="AE64" s="1170"/>
      <c r="AF64" s="1170"/>
      <c r="AG64" s="1170"/>
      <c r="AH64" s="1171"/>
      <c r="AI64" s="1089"/>
      <c r="AJ64" s="1090"/>
      <c r="AK64" s="1090"/>
      <c r="AL64" s="1090"/>
      <c r="AM64" s="1090"/>
      <c r="AN64" s="1091"/>
      <c r="AO64" s="354"/>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57"/>
      <c r="IK64" s="357"/>
      <c r="IL64" s="357"/>
      <c r="IM64" s="357"/>
      <c r="IN64" s="357"/>
      <c r="IO64" s="357"/>
      <c r="IP64" s="357"/>
      <c r="IQ64" s="357"/>
      <c r="IR64" s="357"/>
      <c r="IS64" s="357"/>
      <c r="IT64" s="357"/>
      <c r="IU64" s="357"/>
      <c r="IV64" s="357"/>
      <c r="IW64" s="357"/>
      <c r="IX64" s="357"/>
      <c r="IY64" s="357"/>
      <c r="IZ64" s="357"/>
      <c r="JA64" s="357"/>
      <c r="JB64" s="357"/>
      <c r="JC64" s="357"/>
      <c r="JD64" s="357"/>
      <c r="JE64" s="357"/>
      <c r="JF64" s="357"/>
      <c r="JG64" s="357"/>
      <c r="JH64" s="357"/>
      <c r="JI64" s="357"/>
      <c r="JJ64" s="357"/>
      <c r="JK64" s="357"/>
      <c r="JL64" s="357"/>
      <c r="JM64" s="357"/>
      <c r="JN64" s="357"/>
      <c r="JO64" s="357"/>
      <c r="JP64" s="357"/>
      <c r="JQ64" s="357"/>
      <c r="JR64" s="357"/>
      <c r="JS64" s="357"/>
      <c r="JT64" s="357"/>
      <c r="JU64" s="357"/>
      <c r="JV64" s="357"/>
      <c r="JW64" s="357"/>
      <c r="JX64" s="357"/>
      <c r="JY64" s="357"/>
      <c r="JZ64" s="357"/>
      <c r="KA64" s="357"/>
      <c r="KB64" s="357"/>
      <c r="KC64" s="357"/>
      <c r="KD64" s="357"/>
      <c r="KE64" s="357"/>
      <c r="KF64" s="357"/>
      <c r="KG64" s="357"/>
      <c r="KH64" s="357"/>
      <c r="KI64" s="357"/>
      <c r="KJ64" s="357"/>
      <c r="KK64" s="357"/>
      <c r="KL64" s="357"/>
      <c r="KM64" s="357"/>
      <c r="KN64" s="357"/>
      <c r="KO64" s="357"/>
      <c r="KP64" s="357"/>
      <c r="KQ64" s="357"/>
      <c r="KR64" s="357"/>
      <c r="KS64" s="357"/>
      <c r="KT64" s="357"/>
      <c r="KU64" s="357"/>
      <c r="KV64" s="357"/>
      <c r="KW64" s="357"/>
      <c r="KX64" s="357"/>
      <c r="KY64" s="357"/>
      <c r="KZ64" s="357"/>
      <c r="LA64" s="357"/>
      <c r="LB64" s="357"/>
      <c r="LC64" s="357"/>
      <c r="LD64" s="357"/>
      <c r="LE64" s="357"/>
      <c r="LF64" s="357"/>
      <c r="LG64" s="357"/>
      <c r="LH64" s="357"/>
      <c r="LI64" s="357"/>
      <c r="LJ64" s="357"/>
      <c r="LK64" s="357"/>
      <c r="LL64" s="357"/>
      <c r="LM64" s="357"/>
      <c r="LN64" s="357"/>
      <c r="LO64" s="357"/>
      <c r="LP64" s="357"/>
      <c r="LQ64" s="357"/>
      <c r="LR64" s="357"/>
      <c r="LS64" s="357"/>
      <c r="LT64" s="357"/>
      <c r="LU64" s="357"/>
      <c r="LV64" s="357"/>
      <c r="LW64" s="357"/>
      <c r="LX64" s="357"/>
      <c r="LY64" s="357"/>
      <c r="LZ64" s="357"/>
      <c r="MA64" s="357"/>
      <c r="MB64" s="357"/>
      <c r="MC64" s="357"/>
      <c r="MD64" s="357"/>
      <c r="ME64" s="357"/>
      <c r="MF64" s="357"/>
      <c r="MG64" s="357"/>
      <c r="MH64" s="357"/>
      <c r="MI64" s="357"/>
      <c r="MJ64" s="357"/>
      <c r="MK64" s="357"/>
      <c r="ML64" s="357"/>
      <c r="MM64" s="357"/>
      <c r="MN64" s="357"/>
      <c r="MO64" s="357"/>
      <c r="MP64" s="357"/>
      <c r="MQ64" s="357"/>
      <c r="MR64" s="357"/>
      <c r="MS64" s="357"/>
      <c r="MT64" s="357"/>
      <c r="MU64" s="357"/>
      <c r="MV64" s="357"/>
      <c r="MW64" s="357"/>
      <c r="MX64" s="357"/>
      <c r="MY64" s="357"/>
      <c r="MZ64" s="357"/>
      <c r="NA64" s="357"/>
      <c r="NB64" s="357"/>
      <c r="NC64" s="357"/>
      <c r="ND64" s="357"/>
      <c r="NE64" s="357"/>
      <c r="NF64" s="357"/>
      <c r="NG64" s="357"/>
      <c r="NH64" s="357"/>
      <c r="NI64" s="357"/>
      <c r="NJ64" s="357"/>
      <c r="NK64" s="357"/>
      <c r="NL64" s="357"/>
      <c r="NM64" s="357"/>
      <c r="NN64" s="357"/>
      <c r="NO64" s="357"/>
      <c r="NP64" s="357"/>
      <c r="NQ64" s="357"/>
      <c r="NR64" s="357"/>
      <c r="NS64" s="357"/>
      <c r="NT64" s="357"/>
      <c r="NU64" s="357"/>
      <c r="NV64" s="357"/>
      <c r="NW64" s="357"/>
      <c r="NX64" s="357"/>
      <c r="NY64" s="357"/>
      <c r="NZ64" s="357"/>
      <c r="OA64" s="357"/>
      <c r="OB64" s="357"/>
      <c r="OC64" s="357"/>
      <c r="OD64" s="357"/>
      <c r="OE64" s="357"/>
      <c r="OF64" s="357"/>
      <c r="OG64" s="357"/>
      <c r="OH64" s="357"/>
      <c r="OI64" s="357"/>
      <c r="OJ64" s="357"/>
      <c r="OK64" s="357"/>
      <c r="OL64" s="357"/>
      <c r="OM64" s="357"/>
      <c r="ON64" s="357"/>
      <c r="OO64" s="357"/>
      <c r="OP64" s="357"/>
      <c r="OQ64" s="357"/>
      <c r="OR64" s="357"/>
      <c r="OS64" s="357"/>
      <c r="OT64" s="357"/>
      <c r="OU64" s="357"/>
      <c r="OV64" s="357"/>
      <c r="OW64" s="357"/>
      <c r="OX64" s="357"/>
      <c r="OY64" s="357"/>
      <c r="OZ64" s="357"/>
      <c r="PA64" s="357"/>
      <c r="PB64" s="357"/>
      <c r="PC64" s="357"/>
      <c r="PD64" s="357"/>
      <c r="PE64" s="357"/>
      <c r="PF64" s="357"/>
      <c r="PG64" s="357"/>
      <c r="PH64" s="357"/>
      <c r="PI64" s="357"/>
      <c r="PJ64" s="357"/>
      <c r="PK64" s="357"/>
      <c r="PL64" s="357"/>
      <c r="PM64" s="357"/>
      <c r="PN64" s="357"/>
      <c r="PO64" s="357"/>
      <c r="PP64" s="357"/>
      <c r="PQ64" s="357"/>
      <c r="PR64" s="357"/>
      <c r="PS64" s="357"/>
      <c r="PT64" s="357"/>
      <c r="PU64" s="357"/>
      <c r="PV64" s="357"/>
      <c r="PW64" s="357"/>
      <c r="PX64" s="357"/>
      <c r="PY64" s="357"/>
      <c r="PZ64" s="357"/>
      <c r="QA64" s="357"/>
      <c r="QB64" s="357"/>
      <c r="QC64" s="357"/>
      <c r="QD64" s="357"/>
      <c r="QE64" s="357"/>
      <c r="QF64" s="357"/>
      <c r="QG64" s="357"/>
      <c r="QH64" s="357"/>
      <c r="QI64" s="357"/>
      <c r="QJ64" s="357"/>
      <c r="QK64" s="357"/>
      <c r="QL64" s="357"/>
      <c r="QM64" s="357"/>
      <c r="QN64" s="357"/>
      <c r="QO64" s="357"/>
      <c r="QP64" s="357"/>
      <c r="QQ64" s="357"/>
      <c r="QR64" s="357"/>
      <c r="QS64" s="357"/>
      <c r="QT64" s="357"/>
      <c r="QU64" s="357"/>
      <c r="QV64" s="357"/>
      <c r="QW64" s="357"/>
      <c r="QX64" s="357"/>
      <c r="QY64" s="357"/>
      <c r="QZ64" s="357"/>
      <c r="RA64" s="357"/>
      <c r="RB64" s="357"/>
      <c r="RC64" s="357"/>
      <c r="RD64" s="357"/>
      <c r="RE64" s="357"/>
      <c r="RF64" s="357"/>
      <c r="RG64" s="357"/>
      <c r="RH64" s="357"/>
      <c r="RI64" s="357"/>
      <c r="RJ64" s="357"/>
      <c r="RK64" s="357"/>
      <c r="RL64" s="357"/>
      <c r="RM64" s="357"/>
      <c r="RN64" s="357"/>
      <c r="RO64" s="357"/>
      <c r="RP64" s="357"/>
      <c r="RQ64" s="357"/>
      <c r="RR64" s="357"/>
      <c r="RS64" s="357"/>
      <c r="RT64" s="357"/>
      <c r="RU64" s="357"/>
      <c r="RV64" s="357"/>
      <c r="RW64" s="357"/>
      <c r="RX64" s="357"/>
      <c r="RY64" s="357"/>
      <c r="RZ64" s="357"/>
      <c r="SA64" s="357"/>
      <c r="SB64" s="357"/>
      <c r="SC64" s="357"/>
      <c r="SD64" s="357"/>
      <c r="SE64" s="357"/>
      <c r="SF64" s="357"/>
      <c r="SG64" s="357"/>
      <c r="SH64" s="357"/>
      <c r="SI64" s="357"/>
      <c r="SJ64" s="357"/>
      <c r="SK64" s="357"/>
      <c r="SL64" s="357"/>
      <c r="SM64" s="357"/>
      <c r="SN64" s="357"/>
      <c r="SO64" s="357"/>
      <c r="SP64" s="357"/>
      <c r="SQ64" s="357"/>
      <c r="SR64" s="357"/>
      <c r="SS64" s="357"/>
      <c r="ST64" s="357"/>
      <c r="SU64" s="357"/>
      <c r="SV64" s="357"/>
      <c r="SW64" s="357"/>
      <c r="SX64" s="357"/>
      <c r="SY64" s="357"/>
      <c r="SZ64" s="357"/>
      <c r="TA64" s="357"/>
      <c r="TB64" s="357"/>
      <c r="TC64" s="357"/>
      <c r="TD64" s="357"/>
      <c r="TE64" s="357"/>
      <c r="TF64" s="357"/>
      <c r="TG64" s="357"/>
      <c r="TH64" s="357"/>
      <c r="TI64" s="357"/>
      <c r="TJ64" s="357"/>
      <c r="TK64" s="357"/>
      <c r="TL64" s="357"/>
      <c r="TM64" s="357"/>
      <c r="TN64" s="357"/>
      <c r="TO64" s="357"/>
      <c r="TP64" s="357"/>
      <c r="TQ64" s="357"/>
      <c r="TR64" s="357"/>
      <c r="TS64" s="357"/>
      <c r="TT64" s="357"/>
      <c r="TU64" s="357"/>
      <c r="TV64" s="357"/>
      <c r="TW64" s="357"/>
      <c r="TX64" s="357"/>
      <c r="TY64" s="357"/>
      <c r="TZ64" s="357"/>
      <c r="UA64" s="357"/>
      <c r="UB64" s="357"/>
      <c r="UC64" s="357"/>
      <c r="UD64" s="357"/>
      <c r="UE64" s="357"/>
      <c r="UF64" s="357"/>
      <c r="UG64" s="357"/>
      <c r="UH64" s="357"/>
      <c r="UI64" s="357"/>
      <c r="UJ64" s="357"/>
      <c r="UK64" s="357"/>
      <c r="UL64" s="357"/>
      <c r="UM64" s="357"/>
      <c r="UN64" s="357"/>
      <c r="UO64" s="357"/>
      <c r="UP64" s="357"/>
      <c r="UQ64" s="357"/>
      <c r="UR64" s="357"/>
      <c r="US64" s="357"/>
      <c r="UT64" s="357"/>
      <c r="UU64" s="357"/>
      <c r="UV64" s="357"/>
      <c r="UW64" s="357"/>
      <c r="UX64" s="357"/>
      <c r="UY64" s="357"/>
      <c r="UZ64" s="357"/>
      <c r="VA64" s="357"/>
      <c r="VB64" s="357"/>
      <c r="VC64" s="357"/>
      <c r="VD64" s="357"/>
      <c r="VE64" s="357"/>
      <c r="VF64" s="357"/>
      <c r="VG64" s="357"/>
      <c r="VH64" s="357"/>
      <c r="VI64" s="357"/>
      <c r="VJ64" s="357"/>
      <c r="VK64" s="357"/>
      <c r="VL64" s="357"/>
      <c r="VM64" s="357"/>
      <c r="VN64" s="357"/>
    </row>
    <row r="65" spans="1:586" s="307" customFormat="1" ht="12" hidden="1" customHeight="1" outlineLevel="1">
      <c r="A65" s="1138" t="s">
        <v>429</v>
      </c>
      <c r="B65" s="1139"/>
      <c r="C65" s="1139"/>
      <c r="D65" s="1139"/>
      <c r="E65" s="1139"/>
      <c r="F65" s="1140"/>
      <c r="G65" s="1097"/>
      <c r="H65" s="1098"/>
      <c r="I65" s="1098"/>
      <c r="J65" s="1098"/>
      <c r="K65" s="1098"/>
      <c r="L65" s="1098"/>
      <c r="M65" s="1098"/>
      <c r="N65" s="1098"/>
      <c r="O65" s="1098"/>
      <c r="P65" s="1098"/>
      <c r="Q65" s="1098"/>
      <c r="R65" s="1098"/>
      <c r="S65" s="1098"/>
      <c r="T65" s="1098"/>
      <c r="U65" s="1098"/>
      <c r="V65" s="1098"/>
      <c r="W65" s="1098"/>
      <c r="X65" s="1098"/>
      <c r="Y65" s="1098"/>
      <c r="Z65" s="1098"/>
      <c r="AA65" s="1099"/>
      <c r="AB65" s="1138" t="s">
        <v>430</v>
      </c>
      <c r="AC65" s="1139"/>
      <c r="AD65" s="1139"/>
      <c r="AE65" s="1139"/>
      <c r="AF65" s="1139"/>
      <c r="AG65" s="1139"/>
      <c r="AH65" s="1140"/>
      <c r="AI65" s="1092"/>
      <c r="AJ65" s="1092"/>
      <c r="AK65" s="1092"/>
      <c r="AL65" s="1092"/>
      <c r="AM65" s="1092"/>
      <c r="AN65" s="1093"/>
      <c r="AO65" s="354"/>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57"/>
      <c r="IK65" s="357"/>
      <c r="IL65" s="357"/>
      <c r="IM65" s="357"/>
      <c r="IN65" s="357"/>
      <c r="IO65" s="357"/>
      <c r="IP65" s="357"/>
      <c r="IQ65" s="357"/>
      <c r="IR65" s="357"/>
      <c r="IS65" s="357"/>
      <c r="IT65" s="357"/>
      <c r="IU65" s="357"/>
      <c r="IV65" s="357"/>
      <c r="IW65" s="357"/>
      <c r="IX65" s="357"/>
      <c r="IY65" s="357"/>
      <c r="IZ65" s="357"/>
      <c r="JA65" s="357"/>
      <c r="JB65" s="357"/>
      <c r="JC65" s="357"/>
      <c r="JD65" s="357"/>
      <c r="JE65" s="357"/>
      <c r="JF65" s="357"/>
      <c r="JG65" s="357"/>
      <c r="JH65" s="357"/>
      <c r="JI65" s="357"/>
      <c r="JJ65" s="357"/>
      <c r="JK65" s="357"/>
      <c r="JL65" s="357"/>
      <c r="JM65" s="357"/>
      <c r="JN65" s="357"/>
      <c r="JO65" s="357"/>
      <c r="JP65" s="357"/>
      <c r="JQ65" s="357"/>
      <c r="JR65" s="357"/>
      <c r="JS65" s="357"/>
      <c r="JT65" s="357"/>
      <c r="JU65" s="357"/>
      <c r="JV65" s="357"/>
      <c r="JW65" s="357"/>
      <c r="JX65" s="357"/>
      <c r="JY65" s="357"/>
      <c r="JZ65" s="357"/>
      <c r="KA65" s="357"/>
      <c r="KB65" s="357"/>
      <c r="KC65" s="357"/>
      <c r="KD65" s="357"/>
      <c r="KE65" s="357"/>
      <c r="KF65" s="357"/>
      <c r="KG65" s="357"/>
      <c r="KH65" s="357"/>
      <c r="KI65" s="357"/>
      <c r="KJ65" s="357"/>
      <c r="KK65" s="357"/>
      <c r="KL65" s="357"/>
      <c r="KM65" s="357"/>
      <c r="KN65" s="357"/>
      <c r="KO65" s="357"/>
      <c r="KP65" s="357"/>
      <c r="KQ65" s="357"/>
      <c r="KR65" s="357"/>
      <c r="KS65" s="357"/>
      <c r="KT65" s="357"/>
      <c r="KU65" s="357"/>
      <c r="KV65" s="357"/>
      <c r="KW65" s="357"/>
      <c r="KX65" s="357"/>
      <c r="KY65" s="357"/>
      <c r="KZ65" s="357"/>
      <c r="LA65" s="357"/>
      <c r="LB65" s="357"/>
      <c r="LC65" s="357"/>
      <c r="LD65" s="357"/>
      <c r="LE65" s="357"/>
      <c r="LF65" s="357"/>
      <c r="LG65" s="357"/>
      <c r="LH65" s="357"/>
      <c r="LI65" s="357"/>
      <c r="LJ65" s="357"/>
      <c r="LK65" s="357"/>
      <c r="LL65" s="357"/>
      <c r="LM65" s="357"/>
      <c r="LN65" s="357"/>
      <c r="LO65" s="357"/>
      <c r="LP65" s="357"/>
      <c r="LQ65" s="357"/>
      <c r="LR65" s="357"/>
      <c r="LS65" s="357"/>
      <c r="LT65" s="357"/>
      <c r="LU65" s="357"/>
      <c r="LV65" s="357"/>
      <c r="LW65" s="357"/>
      <c r="LX65" s="357"/>
      <c r="LY65" s="357"/>
      <c r="LZ65" s="357"/>
      <c r="MA65" s="357"/>
      <c r="MB65" s="357"/>
      <c r="MC65" s="357"/>
      <c r="MD65" s="357"/>
      <c r="ME65" s="357"/>
      <c r="MF65" s="357"/>
      <c r="MG65" s="357"/>
      <c r="MH65" s="357"/>
      <c r="MI65" s="357"/>
      <c r="MJ65" s="357"/>
      <c r="MK65" s="357"/>
      <c r="ML65" s="357"/>
      <c r="MM65" s="357"/>
      <c r="MN65" s="357"/>
      <c r="MO65" s="357"/>
      <c r="MP65" s="357"/>
      <c r="MQ65" s="357"/>
      <c r="MR65" s="357"/>
      <c r="MS65" s="357"/>
      <c r="MT65" s="357"/>
      <c r="MU65" s="357"/>
      <c r="MV65" s="357"/>
      <c r="MW65" s="357"/>
      <c r="MX65" s="357"/>
      <c r="MY65" s="357"/>
      <c r="MZ65" s="357"/>
      <c r="NA65" s="357"/>
      <c r="NB65" s="357"/>
      <c r="NC65" s="357"/>
      <c r="ND65" s="357"/>
      <c r="NE65" s="357"/>
      <c r="NF65" s="357"/>
      <c r="NG65" s="357"/>
      <c r="NH65" s="357"/>
      <c r="NI65" s="357"/>
      <c r="NJ65" s="357"/>
      <c r="NK65" s="357"/>
      <c r="NL65" s="357"/>
      <c r="NM65" s="357"/>
      <c r="NN65" s="357"/>
      <c r="NO65" s="357"/>
      <c r="NP65" s="357"/>
      <c r="NQ65" s="357"/>
      <c r="NR65" s="357"/>
      <c r="NS65" s="357"/>
      <c r="NT65" s="357"/>
      <c r="NU65" s="357"/>
      <c r="NV65" s="357"/>
      <c r="NW65" s="357"/>
      <c r="NX65" s="357"/>
      <c r="NY65" s="357"/>
      <c r="NZ65" s="357"/>
      <c r="OA65" s="357"/>
      <c r="OB65" s="357"/>
      <c r="OC65" s="357"/>
      <c r="OD65" s="357"/>
      <c r="OE65" s="357"/>
      <c r="OF65" s="357"/>
      <c r="OG65" s="357"/>
      <c r="OH65" s="357"/>
      <c r="OI65" s="357"/>
      <c r="OJ65" s="357"/>
      <c r="OK65" s="357"/>
      <c r="OL65" s="357"/>
      <c r="OM65" s="357"/>
      <c r="ON65" s="357"/>
      <c r="OO65" s="357"/>
      <c r="OP65" s="357"/>
      <c r="OQ65" s="357"/>
      <c r="OR65" s="357"/>
      <c r="OS65" s="357"/>
      <c r="OT65" s="357"/>
      <c r="OU65" s="357"/>
      <c r="OV65" s="357"/>
      <c r="OW65" s="357"/>
      <c r="OX65" s="357"/>
      <c r="OY65" s="357"/>
      <c r="OZ65" s="357"/>
      <c r="PA65" s="357"/>
      <c r="PB65" s="357"/>
      <c r="PC65" s="357"/>
      <c r="PD65" s="357"/>
      <c r="PE65" s="357"/>
      <c r="PF65" s="357"/>
      <c r="PG65" s="357"/>
      <c r="PH65" s="357"/>
      <c r="PI65" s="357"/>
      <c r="PJ65" s="357"/>
      <c r="PK65" s="357"/>
      <c r="PL65" s="357"/>
      <c r="PM65" s="357"/>
      <c r="PN65" s="357"/>
      <c r="PO65" s="357"/>
      <c r="PP65" s="357"/>
      <c r="PQ65" s="357"/>
      <c r="PR65" s="357"/>
      <c r="PS65" s="357"/>
      <c r="PT65" s="357"/>
      <c r="PU65" s="357"/>
      <c r="PV65" s="357"/>
      <c r="PW65" s="357"/>
      <c r="PX65" s="357"/>
      <c r="PY65" s="357"/>
      <c r="PZ65" s="357"/>
      <c r="QA65" s="357"/>
      <c r="QB65" s="357"/>
      <c r="QC65" s="357"/>
      <c r="QD65" s="357"/>
      <c r="QE65" s="357"/>
      <c r="QF65" s="357"/>
      <c r="QG65" s="357"/>
      <c r="QH65" s="357"/>
      <c r="QI65" s="357"/>
      <c r="QJ65" s="357"/>
      <c r="QK65" s="357"/>
      <c r="QL65" s="357"/>
      <c r="QM65" s="357"/>
      <c r="QN65" s="357"/>
      <c r="QO65" s="357"/>
      <c r="QP65" s="357"/>
      <c r="QQ65" s="357"/>
      <c r="QR65" s="357"/>
      <c r="QS65" s="357"/>
      <c r="QT65" s="357"/>
      <c r="QU65" s="357"/>
      <c r="QV65" s="357"/>
      <c r="QW65" s="357"/>
      <c r="QX65" s="357"/>
      <c r="QY65" s="357"/>
      <c r="QZ65" s="357"/>
      <c r="RA65" s="357"/>
      <c r="RB65" s="357"/>
      <c r="RC65" s="357"/>
      <c r="RD65" s="357"/>
      <c r="RE65" s="357"/>
      <c r="RF65" s="357"/>
      <c r="RG65" s="357"/>
      <c r="RH65" s="357"/>
      <c r="RI65" s="357"/>
      <c r="RJ65" s="357"/>
      <c r="RK65" s="357"/>
      <c r="RL65" s="357"/>
      <c r="RM65" s="357"/>
      <c r="RN65" s="357"/>
      <c r="RO65" s="357"/>
      <c r="RP65" s="357"/>
      <c r="RQ65" s="357"/>
      <c r="RR65" s="357"/>
      <c r="RS65" s="357"/>
      <c r="RT65" s="357"/>
      <c r="RU65" s="357"/>
      <c r="RV65" s="357"/>
      <c r="RW65" s="357"/>
      <c r="RX65" s="357"/>
      <c r="RY65" s="357"/>
      <c r="RZ65" s="357"/>
      <c r="SA65" s="357"/>
      <c r="SB65" s="357"/>
      <c r="SC65" s="357"/>
      <c r="SD65" s="357"/>
      <c r="SE65" s="357"/>
      <c r="SF65" s="357"/>
      <c r="SG65" s="357"/>
      <c r="SH65" s="357"/>
      <c r="SI65" s="357"/>
      <c r="SJ65" s="357"/>
      <c r="SK65" s="357"/>
      <c r="SL65" s="357"/>
      <c r="SM65" s="357"/>
      <c r="SN65" s="357"/>
      <c r="SO65" s="357"/>
      <c r="SP65" s="357"/>
      <c r="SQ65" s="357"/>
      <c r="SR65" s="357"/>
      <c r="SS65" s="357"/>
      <c r="ST65" s="357"/>
      <c r="SU65" s="357"/>
      <c r="SV65" s="357"/>
      <c r="SW65" s="357"/>
      <c r="SX65" s="357"/>
      <c r="SY65" s="357"/>
      <c r="SZ65" s="357"/>
      <c r="TA65" s="357"/>
      <c r="TB65" s="357"/>
      <c r="TC65" s="357"/>
      <c r="TD65" s="357"/>
      <c r="TE65" s="357"/>
      <c r="TF65" s="357"/>
      <c r="TG65" s="357"/>
      <c r="TH65" s="357"/>
      <c r="TI65" s="357"/>
      <c r="TJ65" s="357"/>
      <c r="TK65" s="357"/>
      <c r="TL65" s="357"/>
      <c r="TM65" s="357"/>
      <c r="TN65" s="357"/>
      <c r="TO65" s="357"/>
      <c r="TP65" s="357"/>
      <c r="TQ65" s="357"/>
      <c r="TR65" s="357"/>
      <c r="TS65" s="357"/>
      <c r="TT65" s="357"/>
      <c r="TU65" s="357"/>
      <c r="TV65" s="357"/>
      <c r="TW65" s="357"/>
      <c r="TX65" s="357"/>
      <c r="TY65" s="357"/>
      <c r="TZ65" s="357"/>
      <c r="UA65" s="357"/>
      <c r="UB65" s="357"/>
      <c r="UC65" s="357"/>
      <c r="UD65" s="357"/>
      <c r="UE65" s="357"/>
      <c r="UF65" s="357"/>
      <c r="UG65" s="357"/>
      <c r="UH65" s="357"/>
      <c r="UI65" s="357"/>
      <c r="UJ65" s="357"/>
      <c r="UK65" s="357"/>
      <c r="UL65" s="357"/>
      <c r="UM65" s="357"/>
      <c r="UN65" s="357"/>
      <c r="UO65" s="357"/>
      <c r="UP65" s="357"/>
      <c r="UQ65" s="357"/>
      <c r="UR65" s="357"/>
      <c r="US65" s="357"/>
      <c r="UT65" s="357"/>
      <c r="UU65" s="357"/>
      <c r="UV65" s="357"/>
      <c r="UW65" s="357"/>
      <c r="UX65" s="357"/>
      <c r="UY65" s="357"/>
      <c r="UZ65" s="357"/>
      <c r="VA65" s="357"/>
      <c r="VB65" s="357"/>
      <c r="VC65" s="357"/>
      <c r="VD65" s="357"/>
      <c r="VE65" s="357"/>
      <c r="VF65" s="357"/>
      <c r="VG65" s="357"/>
      <c r="VH65" s="357"/>
      <c r="VI65" s="357"/>
      <c r="VJ65" s="357"/>
      <c r="VK65" s="357"/>
      <c r="VL65" s="357"/>
      <c r="VM65" s="357"/>
      <c r="VN65" s="357"/>
    </row>
    <row r="66" spans="1:586" s="307" customFormat="1" ht="14.25" hidden="1" customHeight="1" outlineLevel="1">
      <c r="A66" s="1141" t="s">
        <v>431</v>
      </c>
      <c r="B66" s="1142"/>
      <c r="C66" s="1142"/>
      <c r="D66" s="1142"/>
      <c r="E66" s="1142"/>
      <c r="F66" s="1143"/>
      <c r="G66" s="1094"/>
      <c r="H66" s="1095"/>
      <c r="I66" s="1095"/>
      <c r="J66" s="1095"/>
      <c r="K66" s="1095"/>
      <c r="L66" s="1095"/>
      <c r="M66" s="1095"/>
      <c r="N66" s="1095"/>
      <c r="O66" s="1095"/>
      <c r="P66" s="1095"/>
      <c r="Q66" s="1095"/>
      <c r="R66" s="1095"/>
      <c r="S66" s="1095"/>
      <c r="T66" s="1095"/>
      <c r="U66" s="1095"/>
      <c r="V66" s="1095"/>
      <c r="W66" s="1095"/>
      <c r="X66" s="1095"/>
      <c r="Y66" s="1095"/>
      <c r="Z66" s="1095"/>
      <c r="AA66" s="1096"/>
      <c r="AB66" s="1169" t="s">
        <v>432</v>
      </c>
      <c r="AC66" s="1170"/>
      <c r="AD66" s="1170"/>
      <c r="AE66" s="1170"/>
      <c r="AF66" s="1170"/>
      <c r="AG66" s="1170"/>
      <c r="AH66" s="1171"/>
      <c r="AI66" s="1105" t="str">
        <f>IF(AI68="","",AI68*V68)</f>
        <v/>
      </c>
      <c r="AJ66" s="1105"/>
      <c r="AK66" s="1105"/>
      <c r="AL66" s="1105"/>
      <c r="AM66" s="1105"/>
      <c r="AN66" s="351" t="s">
        <v>433</v>
      </c>
      <c r="AO66" s="354"/>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57"/>
      <c r="IK66" s="357"/>
      <c r="IL66" s="357"/>
      <c r="IM66" s="357"/>
      <c r="IN66" s="357"/>
      <c r="IO66" s="357"/>
      <c r="IP66" s="357"/>
      <c r="IQ66" s="357"/>
      <c r="IR66" s="357"/>
      <c r="IS66" s="357"/>
      <c r="IT66" s="357"/>
      <c r="IU66" s="357"/>
      <c r="IV66" s="357"/>
      <c r="IW66" s="357"/>
      <c r="IX66" s="357"/>
      <c r="IY66" s="357"/>
      <c r="IZ66" s="357"/>
      <c r="JA66" s="357"/>
      <c r="JB66" s="357"/>
      <c r="JC66" s="357"/>
      <c r="JD66" s="357"/>
      <c r="JE66" s="357"/>
      <c r="JF66" s="357"/>
      <c r="JG66" s="357"/>
      <c r="JH66" s="357"/>
      <c r="JI66" s="357"/>
      <c r="JJ66" s="357"/>
      <c r="JK66" s="357"/>
      <c r="JL66" s="357"/>
      <c r="JM66" s="357"/>
      <c r="JN66" s="357"/>
      <c r="JO66" s="357"/>
      <c r="JP66" s="357"/>
      <c r="JQ66" s="357"/>
      <c r="JR66" s="357"/>
      <c r="JS66" s="357"/>
      <c r="JT66" s="357"/>
      <c r="JU66" s="357"/>
      <c r="JV66" s="357"/>
      <c r="JW66" s="357"/>
      <c r="JX66" s="357"/>
      <c r="JY66" s="357"/>
      <c r="JZ66" s="357"/>
      <c r="KA66" s="357"/>
      <c r="KB66" s="357"/>
      <c r="KC66" s="357"/>
      <c r="KD66" s="357"/>
      <c r="KE66" s="357"/>
      <c r="KF66" s="357"/>
      <c r="KG66" s="357"/>
      <c r="KH66" s="357"/>
      <c r="KI66" s="357"/>
      <c r="KJ66" s="357"/>
      <c r="KK66" s="357"/>
      <c r="KL66" s="357"/>
      <c r="KM66" s="357"/>
      <c r="KN66" s="357"/>
      <c r="KO66" s="357"/>
      <c r="KP66" s="357"/>
      <c r="KQ66" s="357"/>
      <c r="KR66" s="357"/>
      <c r="KS66" s="357"/>
      <c r="KT66" s="357"/>
      <c r="KU66" s="357"/>
      <c r="KV66" s="357"/>
      <c r="KW66" s="357"/>
      <c r="KX66" s="357"/>
      <c r="KY66" s="357"/>
      <c r="KZ66" s="357"/>
      <c r="LA66" s="357"/>
      <c r="LB66" s="357"/>
      <c r="LC66" s="357"/>
      <c r="LD66" s="357"/>
      <c r="LE66" s="357"/>
      <c r="LF66" s="357"/>
      <c r="LG66" s="357"/>
      <c r="LH66" s="357"/>
      <c r="LI66" s="357"/>
      <c r="LJ66" s="357"/>
      <c r="LK66" s="357"/>
      <c r="LL66" s="357"/>
      <c r="LM66" s="357"/>
      <c r="LN66" s="357"/>
      <c r="LO66" s="357"/>
      <c r="LP66" s="357"/>
      <c r="LQ66" s="357"/>
      <c r="LR66" s="357"/>
      <c r="LS66" s="357"/>
      <c r="LT66" s="357"/>
      <c r="LU66" s="357"/>
      <c r="LV66" s="357"/>
      <c r="LW66" s="357"/>
      <c r="LX66" s="357"/>
      <c r="LY66" s="357"/>
      <c r="LZ66" s="357"/>
      <c r="MA66" s="357"/>
      <c r="MB66" s="357"/>
      <c r="MC66" s="357"/>
      <c r="MD66" s="357"/>
      <c r="ME66" s="357"/>
      <c r="MF66" s="357"/>
      <c r="MG66" s="357"/>
      <c r="MH66" s="357"/>
      <c r="MI66" s="357"/>
      <c r="MJ66" s="357"/>
      <c r="MK66" s="357"/>
      <c r="ML66" s="357"/>
      <c r="MM66" s="357"/>
      <c r="MN66" s="357"/>
      <c r="MO66" s="357"/>
      <c r="MP66" s="357"/>
      <c r="MQ66" s="357"/>
      <c r="MR66" s="357"/>
      <c r="MS66" s="357"/>
      <c r="MT66" s="357"/>
      <c r="MU66" s="357"/>
      <c r="MV66" s="357"/>
      <c r="MW66" s="357"/>
      <c r="MX66" s="357"/>
      <c r="MY66" s="357"/>
      <c r="MZ66" s="357"/>
      <c r="NA66" s="357"/>
      <c r="NB66" s="357"/>
      <c r="NC66" s="357"/>
      <c r="ND66" s="357"/>
      <c r="NE66" s="357"/>
      <c r="NF66" s="357"/>
      <c r="NG66" s="357"/>
      <c r="NH66" s="357"/>
      <c r="NI66" s="357"/>
      <c r="NJ66" s="357"/>
      <c r="NK66" s="357"/>
      <c r="NL66" s="357"/>
      <c r="NM66" s="357"/>
      <c r="NN66" s="357"/>
      <c r="NO66" s="357"/>
      <c r="NP66" s="357"/>
      <c r="NQ66" s="357"/>
      <c r="NR66" s="357"/>
      <c r="NS66" s="357"/>
      <c r="NT66" s="357"/>
      <c r="NU66" s="357"/>
      <c r="NV66" s="357"/>
      <c r="NW66" s="357"/>
      <c r="NX66" s="357"/>
      <c r="NY66" s="357"/>
      <c r="NZ66" s="357"/>
      <c r="OA66" s="357"/>
      <c r="OB66" s="357"/>
      <c r="OC66" s="357"/>
      <c r="OD66" s="357"/>
      <c r="OE66" s="357"/>
      <c r="OF66" s="357"/>
      <c r="OG66" s="357"/>
      <c r="OH66" s="357"/>
      <c r="OI66" s="357"/>
      <c r="OJ66" s="357"/>
      <c r="OK66" s="357"/>
      <c r="OL66" s="357"/>
      <c r="OM66" s="357"/>
      <c r="ON66" s="357"/>
      <c r="OO66" s="357"/>
      <c r="OP66" s="357"/>
      <c r="OQ66" s="357"/>
      <c r="OR66" s="357"/>
      <c r="OS66" s="357"/>
      <c r="OT66" s="357"/>
      <c r="OU66" s="357"/>
      <c r="OV66" s="357"/>
      <c r="OW66" s="357"/>
      <c r="OX66" s="357"/>
      <c r="OY66" s="357"/>
      <c r="OZ66" s="357"/>
      <c r="PA66" s="357"/>
      <c r="PB66" s="357"/>
      <c r="PC66" s="357"/>
      <c r="PD66" s="357"/>
      <c r="PE66" s="357"/>
      <c r="PF66" s="357"/>
      <c r="PG66" s="357"/>
      <c r="PH66" s="357"/>
      <c r="PI66" s="357"/>
      <c r="PJ66" s="357"/>
      <c r="PK66" s="357"/>
      <c r="PL66" s="357"/>
      <c r="PM66" s="357"/>
      <c r="PN66" s="357"/>
      <c r="PO66" s="357"/>
      <c r="PP66" s="357"/>
      <c r="PQ66" s="357"/>
      <c r="PR66" s="357"/>
      <c r="PS66" s="357"/>
      <c r="PT66" s="357"/>
      <c r="PU66" s="357"/>
      <c r="PV66" s="357"/>
      <c r="PW66" s="357"/>
      <c r="PX66" s="357"/>
      <c r="PY66" s="357"/>
      <c r="PZ66" s="357"/>
      <c r="QA66" s="357"/>
      <c r="QB66" s="357"/>
      <c r="QC66" s="357"/>
      <c r="QD66" s="357"/>
      <c r="QE66" s="357"/>
      <c r="QF66" s="357"/>
      <c r="QG66" s="357"/>
      <c r="QH66" s="357"/>
      <c r="QI66" s="357"/>
      <c r="QJ66" s="357"/>
      <c r="QK66" s="357"/>
      <c r="QL66" s="357"/>
      <c r="QM66" s="357"/>
      <c r="QN66" s="357"/>
      <c r="QO66" s="357"/>
      <c r="QP66" s="357"/>
      <c r="QQ66" s="357"/>
      <c r="QR66" s="357"/>
      <c r="QS66" s="357"/>
      <c r="QT66" s="357"/>
      <c r="QU66" s="357"/>
      <c r="QV66" s="357"/>
      <c r="QW66" s="357"/>
      <c r="QX66" s="357"/>
      <c r="QY66" s="357"/>
      <c r="QZ66" s="357"/>
      <c r="RA66" s="357"/>
      <c r="RB66" s="357"/>
      <c r="RC66" s="357"/>
      <c r="RD66" s="357"/>
      <c r="RE66" s="357"/>
      <c r="RF66" s="357"/>
      <c r="RG66" s="357"/>
      <c r="RH66" s="357"/>
      <c r="RI66" s="357"/>
      <c r="RJ66" s="357"/>
      <c r="RK66" s="357"/>
      <c r="RL66" s="357"/>
      <c r="RM66" s="357"/>
      <c r="RN66" s="357"/>
      <c r="RO66" s="357"/>
      <c r="RP66" s="357"/>
      <c r="RQ66" s="357"/>
      <c r="RR66" s="357"/>
      <c r="RS66" s="357"/>
      <c r="RT66" s="357"/>
      <c r="RU66" s="357"/>
      <c r="RV66" s="357"/>
      <c r="RW66" s="357"/>
      <c r="RX66" s="357"/>
      <c r="RY66" s="357"/>
      <c r="RZ66" s="357"/>
      <c r="SA66" s="357"/>
      <c r="SB66" s="357"/>
      <c r="SC66" s="357"/>
      <c r="SD66" s="357"/>
      <c r="SE66" s="357"/>
      <c r="SF66" s="357"/>
      <c r="SG66" s="357"/>
      <c r="SH66" s="357"/>
      <c r="SI66" s="357"/>
      <c r="SJ66" s="357"/>
      <c r="SK66" s="357"/>
      <c r="SL66" s="357"/>
      <c r="SM66" s="357"/>
      <c r="SN66" s="357"/>
      <c r="SO66" s="357"/>
      <c r="SP66" s="357"/>
      <c r="SQ66" s="357"/>
      <c r="SR66" s="357"/>
      <c r="SS66" s="357"/>
      <c r="ST66" s="357"/>
      <c r="SU66" s="357"/>
      <c r="SV66" s="357"/>
      <c r="SW66" s="357"/>
      <c r="SX66" s="357"/>
      <c r="SY66" s="357"/>
      <c r="SZ66" s="357"/>
      <c r="TA66" s="357"/>
      <c r="TB66" s="357"/>
      <c r="TC66" s="357"/>
      <c r="TD66" s="357"/>
      <c r="TE66" s="357"/>
      <c r="TF66" s="357"/>
      <c r="TG66" s="357"/>
      <c r="TH66" s="357"/>
      <c r="TI66" s="357"/>
      <c r="TJ66" s="357"/>
      <c r="TK66" s="357"/>
      <c r="TL66" s="357"/>
      <c r="TM66" s="357"/>
      <c r="TN66" s="357"/>
      <c r="TO66" s="357"/>
      <c r="TP66" s="357"/>
      <c r="TQ66" s="357"/>
      <c r="TR66" s="357"/>
      <c r="TS66" s="357"/>
      <c r="TT66" s="357"/>
      <c r="TU66" s="357"/>
      <c r="TV66" s="357"/>
      <c r="TW66" s="357"/>
      <c r="TX66" s="357"/>
      <c r="TY66" s="357"/>
      <c r="TZ66" s="357"/>
      <c r="UA66" s="357"/>
      <c r="UB66" s="357"/>
      <c r="UC66" s="357"/>
      <c r="UD66" s="357"/>
      <c r="UE66" s="357"/>
      <c r="UF66" s="357"/>
      <c r="UG66" s="357"/>
      <c r="UH66" s="357"/>
      <c r="UI66" s="357"/>
      <c r="UJ66" s="357"/>
      <c r="UK66" s="357"/>
      <c r="UL66" s="357"/>
      <c r="UM66" s="357"/>
      <c r="UN66" s="357"/>
      <c r="UO66" s="357"/>
      <c r="UP66" s="357"/>
      <c r="UQ66" s="357"/>
      <c r="UR66" s="357"/>
      <c r="US66" s="357"/>
      <c r="UT66" s="357"/>
      <c r="UU66" s="357"/>
      <c r="UV66" s="357"/>
      <c r="UW66" s="357"/>
      <c r="UX66" s="357"/>
      <c r="UY66" s="357"/>
      <c r="UZ66" s="357"/>
      <c r="VA66" s="357"/>
      <c r="VB66" s="357"/>
      <c r="VC66" s="357"/>
      <c r="VD66" s="357"/>
      <c r="VE66" s="357"/>
      <c r="VF66" s="357"/>
      <c r="VG66" s="357"/>
      <c r="VH66" s="357"/>
      <c r="VI66" s="357"/>
      <c r="VJ66" s="357"/>
      <c r="VK66" s="357"/>
      <c r="VL66" s="357"/>
      <c r="VM66" s="357"/>
      <c r="VN66" s="357"/>
    </row>
    <row r="67" spans="1:586" s="307" customFormat="1" ht="12" hidden="1" customHeight="1" outlineLevel="1">
      <c r="A67" s="1138" t="s">
        <v>434</v>
      </c>
      <c r="B67" s="1139"/>
      <c r="C67" s="1139"/>
      <c r="D67" s="1139"/>
      <c r="E67" s="1139"/>
      <c r="F67" s="1140"/>
      <c r="G67" s="1097"/>
      <c r="H67" s="1098"/>
      <c r="I67" s="1098"/>
      <c r="J67" s="1098"/>
      <c r="K67" s="1098"/>
      <c r="L67" s="1098"/>
      <c r="M67" s="1098"/>
      <c r="N67" s="1098"/>
      <c r="O67" s="1098"/>
      <c r="P67" s="1098"/>
      <c r="Q67" s="1098"/>
      <c r="R67" s="1098"/>
      <c r="S67" s="1098"/>
      <c r="T67" s="1098"/>
      <c r="U67" s="1098"/>
      <c r="V67" s="1098"/>
      <c r="W67" s="1098"/>
      <c r="X67" s="1098"/>
      <c r="Y67" s="1098"/>
      <c r="Z67" s="1098"/>
      <c r="AA67" s="1099"/>
      <c r="AB67" s="1138" t="s">
        <v>435</v>
      </c>
      <c r="AC67" s="1139"/>
      <c r="AD67" s="1139"/>
      <c r="AE67" s="1139"/>
      <c r="AF67" s="1139"/>
      <c r="AG67" s="1139"/>
      <c r="AH67" s="1140"/>
      <c r="AI67" s="1106"/>
      <c r="AJ67" s="1106"/>
      <c r="AK67" s="1106"/>
      <c r="AL67" s="1106"/>
      <c r="AM67" s="1106"/>
      <c r="AN67" s="352" t="s">
        <v>436</v>
      </c>
      <c r="AO67" s="354"/>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57"/>
      <c r="IK67" s="357"/>
      <c r="IL67" s="357"/>
      <c r="IM67" s="357"/>
      <c r="IN67" s="357"/>
      <c r="IO67" s="357"/>
      <c r="IP67" s="357"/>
      <c r="IQ67" s="357"/>
      <c r="IR67" s="357"/>
      <c r="IS67" s="357"/>
      <c r="IT67" s="357"/>
      <c r="IU67" s="357"/>
      <c r="IV67" s="357"/>
      <c r="IW67" s="357"/>
      <c r="IX67" s="357"/>
      <c r="IY67" s="357"/>
      <c r="IZ67" s="357"/>
      <c r="JA67" s="357"/>
      <c r="JB67" s="357"/>
      <c r="JC67" s="357"/>
      <c r="JD67" s="357"/>
      <c r="JE67" s="357"/>
      <c r="JF67" s="357"/>
      <c r="JG67" s="357"/>
      <c r="JH67" s="357"/>
      <c r="JI67" s="357"/>
      <c r="JJ67" s="357"/>
      <c r="JK67" s="357"/>
      <c r="JL67" s="357"/>
      <c r="JM67" s="357"/>
      <c r="JN67" s="357"/>
      <c r="JO67" s="357"/>
      <c r="JP67" s="357"/>
      <c r="JQ67" s="357"/>
      <c r="JR67" s="357"/>
      <c r="JS67" s="357"/>
      <c r="JT67" s="357"/>
      <c r="JU67" s="357"/>
      <c r="JV67" s="357"/>
      <c r="JW67" s="357"/>
      <c r="JX67" s="357"/>
      <c r="JY67" s="357"/>
      <c r="JZ67" s="357"/>
      <c r="KA67" s="357"/>
      <c r="KB67" s="357"/>
      <c r="KC67" s="357"/>
      <c r="KD67" s="357"/>
      <c r="KE67" s="357"/>
      <c r="KF67" s="357"/>
      <c r="KG67" s="357"/>
      <c r="KH67" s="357"/>
      <c r="KI67" s="357"/>
      <c r="KJ67" s="357"/>
      <c r="KK67" s="357"/>
      <c r="KL67" s="357"/>
      <c r="KM67" s="357"/>
      <c r="KN67" s="357"/>
      <c r="KO67" s="357"/>
      <c r="KP67" s="357"/>
      <c r="KQ67" s="357"/>
      <c r="KR67" s="357"/>
      <c r="KS67" s="357"/>
      <c r="KT67" s="357"/>
      <c r="KU67" s="357"/>
      <c r="KV67" s="357"/>
      <c r="KW67" s="357"/>
      <c r="KX67" s="357"/>
      <c r="KY67" s="357"/>
      <c r="KZ67" s="357"/>
      <c r="LA67" s="357"/>
      <c r="LB67" s="357"/>
      <c r="LC67" s="357"/>
      <c r="LD67" s="357"/>
      <c r="LE67" s="357"/>
      <c r="LF67" s="357"/>
      <c r="LG67" s="357"/>
      <c r="LH67" s="357"/>
      <c r="LI67" s="357"/>
      <c r="LJ67" s="357"/>
      <c r="LK67" s="357"/>
      <c r="LL67" s="357"/>
      <c r="LM67" s="357"/>
      <c r="LN67" s="357"/>
      <c r="LO67" s="357"/>
      <c r="LP67" s="357"/>
      <c r="LQ67" s="357"/>
      <c r="LR67" s="357"/>
      <c r="LS67" s="357"/>
      <c r="LT67" s="357"/>
      <c r="LU67" s="357"/>
      <c r="LV67" s="357"/>
      <c r="LW67" s="357"/>
      <c r="LX67" s="357"/>
      <c r="LY67" s="357"/>
      <c r="LZ67" s="357"/>
      <c r="MA67" s="357"/>
      <c r="MB67" s="357"/>
      <c r="MC67" s="357"/>
      <c r="MD67" s="357"/>
      <c r="ME67" s="357"/>
      <c r="MF67" s="357"/>
      <c r="MG67" s="357"/>
      <c r="MH67" s="357"/>
      <c r="MI67" s="357"/>
      <c r="MJ67" s="357"/>
      <c r="MK67" s="357"/>
      <c r="ML67" s="357"/>
      <c r="MM67" s="357"/>
      <c r="MN67" s="357"/>
      <c r="MO67" s="357"/>
      <c r="MP67" s="357"/>
      <c r="MQ67" s="357"/>
      <c r="MR67" s="357"/>
      <c r="MS67" s="357"/>
      <c r="MT67" s="357"/>
      <c r="MU67" s="357"/>
      <c r="MV67" s="357"/>
      <c r="MW67" s="357"/>
      <c r="MX67" s="357"/>
      <c r="MY67" s="357"/>
      <c r="MZ67" s="357"/>
      <c r="NA67" s="357"/>
      <c r="NB67" s="357"/>
      <c r="NC67" s="357"/>
      <c r="ND67" s="357"/>
      <c r="NE67" s="357"/>
      <c r="NF67" s="357"/>
      <c r="NG67" s="357"/>
      <c r="NH67" s="357"/>
      <c r="NI67" s="357"/>
      <c r="NJ67" s="357"/>
      <c r="NK67" s="357"/>
      <c r="NL67" s="357"/>
      <c r="NM67" s="357"/>
      <c r="NN67" s="357"/>
      <c r="NO67" s="357"/>
      <c r="NP67" s="357"/>
      <c r="NQ67" s="357"/>
      <c r="NR67" s="357"/>
      <c r="NS67" s="357"/>
      <c r="NT67" s="357"/>
      <c r="NU67" s="357"/>
      <c r="NV67" s="357"/>
      <c r="NW67" s="357"/>
      <c r="NX67" s="357"/>
      <c r="NY67" s="357"/>
      <c r="NZ67" s="357"/>
      <c r="OA67" s="357"/>
      <c r="OB67" s="357"/>
      <c r="OC67" s="357"/>
      <c r="OD67" s="357"/>
      <c r="OE67" s="357"/>
      <c r="OF67" s="357"/>
      <c r="OG67" s="357"/>
      <c r="OH67" s="357"/>
      <c r="OI67" s="357"/>
      <c r="OJ67" s="357"/>
      <c r="OK67" s="357"/>
      <c r="OL67" s="357"/>
      <c r="OM67" s="357"/>
      <c r="ON67" s="357"/>
      <c r="OO67" s="357"/>
      <c r="OP67" s="357"/>
      <c r="OQ67" s="357"/>
      <c r="OR67" s="357"/>
      <c r="OS67" s="357"/>
      <c r="OT67" s="357"/>
      <c r="OU67" s="357"/>
      <c r="OV67" s="357"/>
      <c r="OW67" s="357"/>
      <c r="OX67" s="357"/>
      <c r="OY67" s="357"/>
      <c r="OZ67" s="357"/>
      <c r="PA67" s="357"/>
      <c r="PB67" s="357"/>
      <c r="PC67" s="357"/>
      <c r="PD67" s="357"/>
      <c r="PE67" s="357"/>
      <c r="PF67" s="357"/>
      <c r="PG67" s="357"/>
      <c r="PH67" s="357"/>
      <c r="PI67" s="357"/>
      <c r="PJ67" s="357"/>
      <c r="PK67" s="357"/>
      <c r="PL67" s="357"/>
      <c r="PM67" s="357"/>
      <c r="PN67" s="357"/>
      <c r="PO67" s="357"/>
      <c r="PP67" s="357"/>
      <c r="PQ67" s="357"/>
      <c r="PR67" s="357"/>
      <c r="PS67" s="357"/>
      <c r="PT67" s="357"/>
      <c r="PU67" s="357"/>
      <c r="PV67" s="357"/>
      <c r="PW67" s="357"/>
      <c r="PX67" s="357"/>
      <c r="PY67" s="357"/>
      <c r="PZ67" s="357"/>
      <c r="QA67" s="357"/>
      <c r="QB67" s="357"/>
      <c r="QC67" s="357"/>
      <c r="QD67" s="357"/>
      <c r="QE67" s="357"/>
      <c r="QF67" s="357"/>
      <c r="QG67" s="357"/>
      <c r="QH67" s="357"/>
      <c r="QI67" s="357"/>
      <c r="QJ67" s="357"/>
      <c r="QK67" s="357"/>
      <c r="QL67" s="357"/>
      <c r="QM67" s="357"/>
      <c r="QN67" s="357"/>
      <c r="QO67" s="357"/>
      <c r="QP67" s="357"/>
      <c r="QQ67" s="357"/>
      <c r="QR67" s="357"/>
      <c r="QS67" s="357"/>
      <c r="QT67" s="357"/>
      <c r="QU67" s="357"/>
      <c r="QV67" s="357"/>
      <c r="QW67" s="357"/>
      <c r="QX67" s="357"/>
      <c r="QY67" s="357"/>
      <c r="QZ67" s="357"/>
      <c r="RA67" s="357"/>
      <c r="RB67" s="357"/>
      <c r="RC67" s="357"/>
      <c r="RD67" s="357"/>
      <c r="RE67" s="357"/>
      <c r="RF67" s="357"/>
      <c r="RG67" s="357"/>
      <c r="RH67" s="357"/>
      <c r="RI67" s="357"/>
      <c r="RJ67" s="357"/>
      <c r="RK67" s="357"/>
      <c r="RL67" s="357"/>
      <c r="RM67" s="357"/>
      <c r="RN67" s="357"/>
      <c r="RO67" s="357"/>
      <c r="RP67" s="357"/>
      <c r="RQ67" s="357"/>
      <c r="RR67" s="357"/>
      <c r="RS67" s="357"/>
      <c r="RT67" s="357"/>
      <c r="RU67" s="357"/>
      <c r="RV67" s="357"/>
      <c r="RW67" s="357"/>
      <c r="RX67" s="357"/>
      <c r="RY67" s="357"/>
      <c r="RZ67" s="357"/>
      <c r="SA67" s="357"/>
      <c r="SB67" s="357"/>
      <c r="SC67" s="357"/>
      <c r="SD67" s="357"/>
      <c r="SE67" s="357"/>
      <c r="SF67" s="357"/>
      <c r="SG67" s="357"/>
      <c r="SH67" s="357"/>
      <c r="SI67" s="357"/>
      <c r="SJ67" s="357"/>
      <c r="SK67" s="357"/>
      <c r="SL67" s="357"/>
      <c r="SM67" s="357"/>
      <c r="SN67" s="357"/>
      <c r="SO67" s="357"/>
      <c r="SP67" s="357"/>
      <c r="SQ67" s="357"/>
      <c r="SR67" s="357"/>
      <c r="SS67" s="357"/>
      <c r="ST67" s="357"/>
      <c r="SU67" s="357"/>
      <c r="SV67" s="357"/>
      <c r="SW67" s="357"/>
      <c r="SX67" s="357"/>
      <c r="SY67" s="357"/>
      <c r="SZ67" s="357"/>
      <c r="TA67" s="357"/>
      <c r="TB67" s="357"/>
      <c r="TC67" s="357"/>
      <c r="TD67" s="357"/>
      <c r="TE67" s="357"/>
      <c r="TF67" s="357"/>
      <c r="TG67" s="357"/>
      <c r="TH67" s="357"/>
      <c r="TI67" s="357"/>
      <c r="TJ67" s="357"/>
      <c r="TK67" s="357"/>
      <c r="TL67" s="357"/>
      <c r="TM67" s="357"/>
      <c r="TN67" s="357"/>
      <c r="TO67" s="357"/>
      <c r="TP67" s="357"/>
      <c r="TQ67" s="357"/>
      <c r="TR67" s="357"/>
      <c r="TS67" s="357"/>
      <c r="TT67" s="357"/>
      <c r="TU67" s="357"/>
      <c r="TV67" s="357"/>
      <c r="TW67" s="357"/>
      <c r="TX67" s="357"/>
      <c r="TY67" s="357"/>
      <c r="TZ67" s="357"/>
      <c r="UA67" s="357"/>
      <c r="UB67" s="357"/>
      <c r="UC67" s="357"/>
      <c r="UD67" s="357"/>
      <c r="UE67" s="357"/>
      <c r="UF67" s="357"/>
      <c r="UG67" s="357"/>
      <c r="UH67" s="357"/>
      <c r="UI67" s="357"/>
      <c r="UJ67" s="357"/>
      <c r="UK67" s="357"/>
      <c r="UL67" s="357"/>
      <c r="UM67" s="357"/>
      <c r="UN67" s="357"/>
      <c r="UO67" s="357"/>
      <c r="UP67" s="357"/>
      <c r="UQ67" s="357"/>
      <c r="UR67" s="357"/>
      <c r="US67" s="357"/>
      <c r="UT67" s="357"/>
      <c r="UU67" s="357"/>
      <c r="UV67" s="357"/>
      <c r="UW67" s="357"/>
      <c r="UX67" s="357"/>
      <c r="UY67" s="357"/>
      <c r="UZ67" s="357"/>
      <c r="VA67" s="357"/>
      <c r="VB67" s="357"/>
      <c r="VC67" s="357"/>
      <c r="VD67" s="357"/>
      <c r="VE67" s="357"/>
      <c r="VF67" s="357"/>
      <c r="VG67" s="357"/>
      <c r="VH67" s="357"/>
      <c r="VI67" s="357"/>
      <c r="VJ67" s="357"/>
      <c r="VK67" s="357"/>
      <c r="VL67" s="357"/>
      <c r="VM67" s="357"/>
      <c r="VN67" s="357"/>
    </row>
    <row r="68" spans="1:586" s="307" customFormat="1" ht="14.25" hidden="1" customHeight="1" outlineLevel="1">
      <c r="A68" s="1141" t="s">
        <v>437</v>
      </c>
      <c r="B68" s="1142"/>
      <c r="C68" s="1142"/>
      <c r="D68" s="1142"/>
      <c r="E68" s="1142"/>
      <c r="F68" s="1143"/>
      <c r="G68" s="1162"/>
      <c r="H68" s="1163"/>
      <c r="I68" s="1163"/>
      <c r="J68" s="1163"/>
      <c r="K68" s="1163"/>
      <c r="L68" s="1163"/>
      <c r="M68" s="1163"/>
      <c r="N68" s="1163"/>
      <c r="O68" s="1163"/>
      <c r="P68" s="1164"/>
      <c r="Q68" s="1200" t="s">
        <v>438</v>
      </c>
      <c r="R68" s="1201"/>
      <c r="S68" s="1201"/>
      <c r="T68" s="1201"/>
      <c r="U68" s="1202"/>
      <c r="V68" s="1158"/>
      <c r="W68" s="1158"/>
      <c r="X68" s="1158"/>
      <c r="Y68" s="1158"/>
      <c r="Z68" s="1158"/>
      <c r="AA68" s="1159"/>
      <c r="AB68" s="1203" t="s">
        <v>439</v>
      </c>
      <c r="AC68" s="1204"/>
      <c r="AD68" s="1204"/>
      <c r="AE68" s="1204"/>
      <c r="AF68" s="1204"/>
      <c r="AG68" s="1204"/>
      <c r="AH68" s="1205"/>
      <c r="AI68" s="1148"/>
      <c r="AJ68" s="1149"/>
      <c r="AK68" s="1149"/>
      <c r="AL68" s="1149"/>
      <c r="AM68" s="1149"/>
      <c r="AN68" s="1150"/>
      <c r="AO68" s="354"/>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57"/>
      <c r="IK68" s="357"/>
      <c r="IL68" s="357"/>
      <c r="IM68" s="357"/>
      <c r="IN68" s="357"/>
      <c r="IO68" s="357"/>
      <c r="IP68" s="357"/>
      <c r="IQ68" s="357"/>
      <c r="IR68" s="357"/>
      <c r="IS68" s="357"/>
      <c r="IT68" s="357"/>
      <c r="IU68" s="357"/>
      <c r="IV68" s="357"/>
      <c r="IW68" s="357"/>
      <c r="IX68" s="357"/>
      <c r="IY68" s="357"/>
      <c r="IZ68" s="357"/>
      <c r="JA68" s="357"/>
      <c r="JB68" s="357"/>
      <c r="JC68" s="357"/>
      <c r="JD68" s="357"/>
      <c r="JE68" s="357"/>
      <c r="JF68" s="357"/>
      <c r="JG68" s="357"/>
      <c r="JH68" s="357"/>
      <c r="JI68" s="357"/>
      <c r="JJ68" s="357"/>
      <c r="JK68" s="357"/>
      <c r="JL68" s="357"/>
      <c r="JM68" s="357"/>
      <c r="JN68" s="357"/>
      <c r="JO68" s="357"/>
      <c r="JP68" s="357"/>
      <c r="JQ68" s="357"/>
      <c r="JR68" s="357"/>
      <c r="JS68" s="357"/>
      <c r="JT68" s="357"/>
      <c r="JU68" s="357"/>
      <c r="JV68" s="357"/>
      <c r="JW68" s="357"/>
      <c r="JX68" s="357"/>
      <c r="JY68" s="357"/>
      <c r="JZ68" s="357"/>
      <c r="KA68" s="357"/>
      <c r="KB68" s="357"/>
      <c r="KC68" s="357"/>
      <c r="KD68" s="357"/>
      <c r="KE68" s="357"/>
      <c r="KF68" s="357"/>
      <c r="KG68" s="357"/>
      <c r="KH68" s="357"/>
      <c r="KI68" s="357"/>
      <c r="KJ68" s="357"/>
      <c r="KK68" s="357"/>
      <c r="KL68" s="357"/>
      <c r="KM68" s="357"/>
      <c r="KN68" s="357"/>
      <c r="KO68" s="357"/>
      <c r="KP68" s="357"/>
      <c r="KQ68" s="357"/>
      <c r="KR68" s="357"/>
      <c r="KS68" s="357"/>
      <c r="KT68" s="357"/>
      <c r="KU68" s="357"/>
      <c r="KV68" s="357"/>
      <c r="KW68" s="357"/>
      <c r="KX68" s="357"/>
      <c r="KY68" s="357"/>
      <c r="KZ68" s="357"/>
      <c r="LA68" s="357"/>
      <c r="LB68" s="357"/>
      <c r="LC68" s="357"/>
      <c r="LD68" s="357"/>
      <c r="LE68" s="357"/>
      <c r="LF68" s="357"/>
      <c r="LG68" s="357"/>
      <c r="LH68" s="357"/>
      <c r="LI68" s="357"/>
      <c r="LJ68" s="357"/>
      <c r="LK68" s="357"/>
      <c r="LL68" s="357"/>
      <c r="LM68" s="357"/>
      <c r="LN68" s="357"/>
      <c r="LO68" s="357"/>
      <c r="LP68" s="357"/>
      <c r="LQ68" s="357"/>
      <c r="LR68" s="357"/>
      <c r="LS68" s="357"/>
      <c r="LT68" s="357"/>
      <c r="LU68" s="357"/>
      <c r="LV68" s="357"/>
      <c r="LW68" s="357"/>
      <c r="LX68" s="357"/>
      <c r="LY68" s="357"/>
      <c r="LZ68" s="357"/>
      <c r="MA68" s="357"/>
      <c r="MB68" s="357"/>
      <c r="MC68" s="357"/>
      <c r="MD68" s="357"/>
      <c r="ME68" s="357"/>
      <c r="MF68" s="357"/>
      <c r="MG68" s="357"/>
      <c r="MH68" s="357"/>
      <c r="MI68" s="357"/>
      <c r="MJ68" s="357"/>
      <c r="MK68" s="357"/>
      <c r="ML68" s="357"/>
      <c r="MM68" s="357"/>
      <c r="MN68" s="357"/>
      <c r="MO68" s="357"/>
      <c r="MP68" s="357"/>
      <c r="MQ68" s="357"/>
      <c r="MR68" s="357"/>
      <c r="MS68" s="357"/>
      <c r="MT68" s="357"/>
      <c r="MU68" s="357"/>
      <c r="MV68" s="357"/>
      <c r="MW68" s="357"/>
      <c r="MX68" s="357"/>
      <c r="MY68" s="357"/>
      <c r="MZ68" s="357"/>
      <c r="NA68" s="357"/>
      <c r="NB68" s="357"/>
      <c r="NC68" s="357"/>
      <c r="ND68" s="357"/>
      <c r="NE68" s="357"/>
      <c r="NF68" s="357"/>
      <c r="NG68" s="357"/>
      <c r="NH68" s="357"/>
      <c r="NI68" s="357"/>
      <c r="NJ68" s="357"/>
      <c r="NK68" s="357"/>
      <c r="NL68" s="357"/>
      <c r="NM68" s="357"/>
      <c r="NN68" s="357"/>
      <c r="NO68" s="357"/>
      <c r="NP68" s="357"/>
      <c r="NQ68" s="357"/>
      <c r="NR68" s="357"/>
      <c r="NS68" s="357"/>
      <c r="NT68" s="357"/>
      <c r="NU68" s="357"/>
      <c r="NV68" s="357"/>
      <c r="NW68" s="357"/>
      <c r="NX68" s="357"/>
      <c r="NY68" s="357"/>
      <c r="NZ68" s="357"/>
      <c r="OA68" s="357"/>
      <c r="OB68" s="357"/>
      <c r="OC68" s="357"/>
      <c r="OD68" s="357"/>
      <c r="OE68" s="357"/>
      <c r="OF68" s="357"/>
      <c r="OG68" s="357"/>
      <c r="OH68" s="357"/>
      <c r="OI68" s="357"/>
      <c r="OJ68" s="357"/>
      <c r="OK68" s="357"/>
      <c r="OL68" s="357"/>
      <c r="OM68" s="357"/>
      <c r="ON68" s="357"/>
      <c r="OO68" s="357"/>
      <c r="OP68" s="357"/>
      <c r="OQ68" s="357"/>
      <c r="OR68" s="357"/>
      <c r="OS68" s="357"/>
      <c r="OT68" s="357"/>
      <c r="OU68" s="357"/>
      <c r="OV68" s="357"/>
      <c r="OW68" s="357"/>
      <c r="OX68" s="357"/>
      <c r="OY68" s="357"/>
      <c r="OZ68" s="357"/>
      <c r="PA68" s="357"/>
      <c r="PB68" s="357"/>
      <c r="PC68" s="357"/>
      <c r="PD68" s="357"/>
      <c r="PE68" s="357"/>
      <c r="PF68" s="357"/>
      <c r="PG68" s="357"/>
      <c r="PH68" s="357"/>
      <c r="PI68" s="357"/>
      <c r="PJ68" s="357"/>
      <c r="PK68" s="357"/>
      <c r="PL68" s="357"/>
      <c r="PM68" s="357"/>
      <c r="PN68" s="357"/>
      <c r="PO68" s="357"/>
      <c r="PP68" s="357"/>
      <c r="PQ68" s="357"/>
      <c r="PR68" s="357"/>
      <c r="PS68" s="357"/>
      <c r="PT68" s="357"/>
      <c r="PU68" s="357"/>
      <c r="PV68" s="357"/>
      <c r="PW68" s="357"/>
      <c r="PX68" s="357"/>
      <c r="PY68" s="357"/>
      <c r="PZ68" s="357"/>
      <c r="QA68" s="357"/>
      <c r="QB68" s="357"/>
      <c r="QC68" s="357"/>
      <c r="QD68" s="357"/>
      <c r="QE68" s="357"/>
      <c r="QF68" s="357"/>
      <c r="QG68" s="357"/>
      <c r="QH68" s="357"/>
      <c r="QI68" s="357"/>
      <c r="QJ68" s="357"/>
      <c r="QK68" s="357"/>
      <c r="QL68" s="357"/>
      <c r="QM68" s="357"/>
      <c r="QN68" s="357"/>
      <c r="QO68" s="357"/>
      <c r="QP68" s="357"/>
      <c r="QQ68" s="357"/>
      <c r="QR68" s="357"/>
      <c r="QS68" s="357"/>
      <c r="QT68" s="357"/>
      <c r="QU68" s="357"/>
      <c r="QV68" s="357"/>
      <c r="QW68" s="357"/>
      <c r="QX68" s="357"/>
      <c r="QY68" s="357"/>
      <c r="QZ68" s="357"/>
      <c r="RA68" s="357"/>
      <c r="RB68" s="357"/>
      <c r="RC68" s="357"/>
      <c r="RD68" s="357"/>
      <c r="RE68" s="357"/>
      <c r="RF68" s="357"/>
      <c r="RG68" s="357"/>
      <c r="RH68" s="357"/>
      <c r="RI68" s="357"/>
      <c r="RJ68" s="357"/>
      <c r="RK68" s="357"/>
      <c r="RL68" s="357"/>
      <c r="RM68" s="357"/>
      <c r="RN68" s="357"/>
      <c r="RO68" s="357"/>
      <c r="RP68" s="357"/>
      <c r="RQ68" s="357"/>
      <c r="RR68" s="357"/>
      <c r="RS68" s="357"/>
      <c r="RT68" s="357"/>
      <c r="RU68" s="357"/>
      <c r="RV68" s="357"/>
      <c r="RW68" s="357"/>
      <c r="RX68" s="357"/>
      <c r="RY68" s="357"/>
      <c r="RZ68" s="357"/>
      <c r="SA68" s="357"/>
      <c r="SB68" s="357"/>
      <c r="SC68" s="357"/>
      <c r="SD68" s="357"/>
      <c r="SE68" s="357"/>
      <c r="SF68" s="357"/>
      <c r="SG68" s="357"/>
      <c r="SH68" s="357"/>
      <c r="SI68" s="357"/>
      <c r="SJ68" s="357"/>
      <c r="SK68" s="357"/>
      <c r="SL68" s="357"/>
      <c r="SM68" s="357"/>
      <c r="SN68" s="357"/>
      <c r="SO68" s="357"/>
      <c r="SP68" s="357"/>
      <c r="SQ68" s="357"/>
      <c r="SR68" s="357"/>
      <c r="SS68" s="357"/>
      <c r="ST68" s="357"/>
      <c r="SU68" s="357"/>
      <c r="SV68" s="357"/>
      <c r="SW68" s="357"/>
      <c r="SX68" s="357"/>
      <c r="SY68" s="357"/>
      <c r="SZ68" s="357"/>
      <c r="TA68" s="357"/>
      <c r="TB68" s="357"/>
      <c r="TC68" s="357"/>
      <c r="TD68" s="357"/>
      <c r="TE68" s="357"/>
      <c r="TF68" s="357"/>
      <c r="TG68" s="357"/>
      <c r="TH68" s="357"/>
      <c r="TI68" s="357"/>
      <c r="TJ68" s="357"/>
      <c r="TK68" s="357"/>
      <c r="TL68" s="357"/>
      <c r="TM68" s="357"/>
      <c r="TN68" s="357"/>
      <c r="TO68" s="357"/>
      <c r="TP68" s="357"/>
      <c r="TQ68" s="357"/>
      <c r="TR68" s="357"/>
      <c r="TS68" s="357"/>
      <c r="TT68" s="357"/>
      <c r="TU68" s="357"/>
      <c r="TV68" s="357"/>
      <c r="TW68" s="357"/>
      <c r="TX68" s="357"/>
      <c r="TY68" s="357"/>
      <c r="TZ68" s="357"/>
      <c r="UA68" s="357"/>
      <c r="UB68" s="357"/>
      <c r="UC68" s="357"/>
      <c r="UD68" s="357"/>
      <c r="UE68" s="357"/>
      <c r="UF68" s="357"/>
      <c r="UG68" s="357"/>
      <c r="UH68" s="357"/>
      <c r="UI68" s="357"/>
      <c r="UJ68" s="357"/>
      <c r="UK68" s="357"/>
      <c r="UL68" s="357"/>
      <c r="UM68" s="357"/>
      <c r="UN68" s="357"/>
      <c r="UO68" s="357"/>
      <c r="UP68" s="357"/>
      <c r="UQ68" s="357"/>
      <c r="UR68" s="357"/>
      <c r="US68" s="357"/>
      <c r="UT68" s="357"/>
      <c r="UU68" s="357"/>
      <c r="UV68" s="357"/>
      <c r="UW68" s="357"/>
      <c r="UX68" s="357"/>
      <c r="UY68" s="357"/>
      <c r="UZ68" s="357"/>
      <c r="VA68" s="357"/>
      <c r="VB68" s="357"/>
      <c r="VC68" s="357"/>
      <c r="VD68" s="357"/>
      <c r="VE68" s="357"/>
      <c r="VF68" s="357"/>
      <c r="VG68" s="357"/>
      <c r="VH68" s="357"/>
      <c r="VI68" s="357"/>
      <c r="VJ68" s="357"/>
      <c r="VK68" s="357"/>
      <c r="VL68" s="357"/>
      <c r="VM68" s="357"/>
      <c r="VN68" s="357"/>
    </row>
    <row r="69" spans="1:586" s="307" customFormat="1" ht="12" hidden="1" customHeight="1" outlineLevel="1">
      <c r="A69" s="1138" t="s">
        <v>440</v>
      </c>
      <c r="B69" s="1139"/>
      <c r="C69" s="1139"/>
      <c r="D69" s="1139"/>
      <c r="E69" s="1139"/>
      <c r="F69" s="1140"/>
      <c r="G69" s="1165"/>
      <c r="H69" s="1166"/>
      <c r="I69" s="1166"/>
      <c r="J69" s="1166"/>
      <c r="K69" s="1166"/>
      <c r="L69" s="1166"/>
      <c r="M69" s="1166"/>
      <c r="N69" s="1166"/>
      <c r="O69" s="1166"/>
      <c r="P69" s="1167"/>
      <c r="Q69" s="1138" t="s">
        <v>441</v>
      </c>
      <c r="R69" s="1139"/>
      <c r="S69" s="1139"/>
      <c r="T69" s="1139"/>
      <c r="U69" s="1140"/>
      <c r="V69" s="1160"/>
      <c r="W69" s="1160"/>
      <c r="X69" s="1160"/>
      <c r="Y69" s="1160"/>
      <c r="Z69" s="1160"/>
      <c r="AA69" s="1161"/>
      <c r="AB69" s="1138" t="s">
        <v>442</v>
      </c>
      <c r="AC69" s="1139"/>
      <c r="AD69" s="1139"/>
      <c r="AE69" s="1139"/>
      <c r="AF69" s="1139"/>
      <c r="AG69" s="1139"/>
      <c r="AH69" s="1140"/>
      <c r="AI69" s="1151"/>
      <c r="AJ69" s="1152"/>
      <c r="AK69" s="1152"/>
      <c r="AL69" s="1152"/>
      <c r="AM69" s="1152"/>
      <c r="AN69" s="1153"/>
      <c r="AO69" s="354"/>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57"/>
      <c r="IK69" s="357"/>
      <c r="IL69" s="357"/>
      <c r="IM69" s="357"/>
      <c r="IN69" s="357"/>
      <c r="IO69" s="357"/>
      <c r="IP69" s="357"/>
      <c r="IQ69" s="357"/>
      <c r="IR69" s="357"/>
      <c r="IS69" s="357"/>
      <c r="IT69" s="357"/>
      <c r="IU69" s="357"/>
      <c r="IV69" s="357"/>
      <c r="IW69" s="357"/>
      <c r="IX69" s="357"/>
      <c r="IY69" s="357"/>
      <c r="IZ69" s="357"/>
      <c r="JA69" s="357"/>
      <c r="JB69" s="357"/>
      <c r="JC69" s="357"/>
      <c r="JD69" s="357"/>
      <c r="JE69" s="357"/>
      <c r="JF69" s="357"/>
      <c r="JG69" s="357"/>
      <c r="JH69" s="357"/>
      <c r="JI69" s="357"/>
      <c r="JJ69" s="357"/>
      <c r="JK69" s="357"/>
      <c r="JL69" s="357"/>
      <c r="JM69" s="357"/>
      <c r="JN69" s="357"/>
      <c r="JO69" s="357"/>
      <c r="JP69" s="357"/>
      <c r="JQ69" s="357"/>
      <c r="JR69" s="357"/>
      <c r="JS69" s="357"/>
      <c r="JT69" s="357"/>
      <c r="JU69" s="357"/>
      <c r="JV69" s="357"/>
      <c r="JW69" s="357"/>
      <c r="JX69" s="357"/>
      <c r="JY69" s="357"/>
      <c r="JZ69" s="357"/>
      <c r="KA69" s="357"/>
      <c r="KB69" s="357"/>
      <c r="KC69" s="357"/>
      <c r="KD69" s="357"/>
      <c r="KE69" s="357"/>
      <c r="KF69" s="357"/>
      <c r="KG69" s="357"/>
      <c r="KH69" s="357"/>
      <c r="KI69" s="357"/>
      <c r="KJ69" s="357"/>
      <c r="KK69" s="357"/>
      <c r="KL69" s="357"/>
      <c r="KM69" s="357"/>
      <c r="KN69" s="357"/>
      <c r="KO69" s="357"/>
      <c r="KP69" s="357"/>
      <c r="KQ69" s="357"/>
      <c r="KR69" s="357"/>
      <c r="KS69" s="357"/>
      <c r="KT69" s="357"/>
      <c r="KU69" s="357"/>
      <c r="KV69" s="357"/>
      <c r="KW69" s="357"/>
      <c r="KX69" s="357"/>
      <c r="KY69" s="357"/>
      <c r="KZ69" s="357"/>
      <c r="LA69" s="357"/>
      <c r="LB69" s="357"/>
      <c r="LC69" s="357"/>
      <c r="LD69" s="357"/>
      <c r="LE69" s="357"/>
      <c r="LF69" s="357"/>
      <c r="LG69" s="357"/>
      <c r="LH69" s="357"/>
      <c r="LI69" s="357"/>
      <c r="LJ69" s="357"/>
      <c r="LK69" s="357"/>
      <c r="LL69" s="357"/>
      <c r="LM69" s="357"/>
      <c r="LN69" s="357"/>
      <c r="LO69" s="357"/>
      <c r="LP69" s="357"/>
      <c r="LQ69" s="357"/>
      <c r="LR69" s="357"/>
      <c r="LS69" s="357"/>
      <c r="LT69" s="357"/>
      <c r="LU69" s="357"/>
      <c r="LV69" s="357"/>
      <c r="LW69" s="357"/>
      <c r="LX69" s="357"/>
      <c r="LY69" s="357"/>
      <c r="LZ69" s="357"/>
      <c r="MA69" s="357"/>
      <c r="MB69" s="357"/>
      <c r="MC69" s="357"/>
      <c r="MD69" s="357"/>
      <c r="ME69" s="357"/>
      <c r="MF69" s="357"/>
      <c r="MG69" s="357"/>
      <c r="MH69" s="357"/>
      <c r="MI69" s="357"/>
      <c r="MJ69" s="357"/>
      <c r="MK69" s="357"/>
      <c r="ML69" s="357"/>
      <c r="MM69" s="357"/>
      <c r="MN69" s="357"/>
      <c r="MO69" s="357"/>
      <c r="MP69" s="357"/>
      <c r="MQ69" s="357"/>
      <c r="MR69" s="357"/>
      <c r="MS69" s="357"/>
      <c r="MT69" s="357"/>
      <c r="MU69" s="357"/>
      <c r="MV69" s="357"/>
      <c r="MW69" s="357"/>
      <c r="MX69" s="357"/>
      <c r="MY69" s="357"/>
      <c r="MZ69" s="357"/>
      <c r="NA69" s="357"/>
      <c r="NB69" s="357"/>
      <c r="NC69" s="357"/>
      <c r="ND69" s="357"/>
      <c r="NE69" s="357"/>
      <c r="NF69" s="357"/>
      <c r="NG69" s="357"/>
      <c r="NH69" s="357"/>
      <c r="NI69" s="357"/>
      <c r="NJ69" s="357"/>
      <c r="NK69" s="357"/>
      <c r="NL69" s="357"/>
      <c r="NM69" s="357"/>
      <c r="NN69" s="357"/>
      <c r="NO69" s="357"/>
      <c r="NP69" s="357"/>
      <c r="NQ69" s="357"/>
      <c r="NR69" s="357"/>
      <c r="NS69" s="357"/>
      <c r="NT69" s="357"/>
      <c r="NU69" s="357"/>
      <c r="NV69" s="357"/>
      <c r="NW69" s="357"/>
      <c r="NX69" s="357"/>
      <c r="NY69" s="357"/>
      <c r="NZ69" s="357"/>
      <c r="OA69" s="357"/>
      <c r="OB69" s="357"/>
      <c r="OC69" s="357"/>
      <c r="OD69" s="357"/>
      <c r="OE69" s="357"/>
      <c r="OF69" s="357"/>
      <c r="OG69" s="357"/>
      <c r="OH69" s="357"/>
      <c r="OI69" s="357"/>
      <c r="OJ69" s="357"/>
      <c r="OK69" s="357"/>
      <c r="OL69" s="357"/>
      <c r="OM69" s="357"/>
      <c r="ON69" s="357"/>
      <c r="OO69" s="357"/>
      <c r="OP69" s="357"/>
      <c r="OQ69" s="357"/>
      <c r="OR69" s="357"/>
      <c r="OS69" s="357"/>
      <c r="OT69" s="357"/>
      <c r="OU69" s="357"/>
      <c r="OV69" s="357"/>
      <c r="OW69" s="357"/>
      <c r="OX69" s="357"/>
      <c r="OY69" s="357"/>
      <c r="OZ69" s="357"/>
      <c r="PA69" s="357"/>
      <c r="PB69" s="357"/>
      <c r="PC69" s="357"/>
      <c r="PD69" s="357"/>
      <c r="PE69" s="357"/>
      <c r="PF69" s="357"/>
      <c r="PG69" s="357"/>
      <c r="PH69" s="357"/>
      <c r="PI69" s="357"/>
      <c r="PJ69" s="357"/>
      <c r="PK69" s="357"/>
      <c r="PL69" s="357"/>
      <c r="PM69" s="357"/>
      <c r="PN69" s="357"/>
      <c r="PO69" s="357"/>
      <c r="PP69" s="357"/>
      <c r="PQ69" s="357"/>
      <c r="PR69" s="357"/>
      <c r="PS69" s="357"/>
      <c r="PT69" s="357"/>
      <c r="PU69" s="357"/>
      <c r="PV69" s="357"/>
      <c r="PW69" s="357"/>
      <c r="PX69" s="357"/>
      <c r="PY69" s="357"/>
      <c r="PZ69" s="357"/>
      <c r="QA69" s="357"/>
      <c r="QB69" s="357"/>
      <c r="QC69" s="357"/>
      <c r="QD69" s="357"/>
      <c r="QE69" s="357"/>
      <c r="QF69" s="357"/>
      <c r="QG69" s="357"/>
      <c r="QH69" s="357"/>
      <c r="QI69" s="357"/>
      <c r="QJ69" s="357"/>
      <c r="QK69" s="357"/>
      <c r="QL69" s="357"/>
      <c r="QM69" s="357"/>
      <c r="QN69" s="357"/>
      <c r="QO69" s="357"/>
      <c r="QP69" s="357"/>
      <c r="QQ69" s="357"/>
      <c r="QR69" s="357"/>
      <c r="QS69" s="357"/>
      <c r="QT69" s="357"/>
      <c r="QU69" s="357"/>
      <c r="QV69" s="357"/>
      <c r="QW69" s="357"/>
      <c r="QX69" s="357"/>
      <c r="QY69" s="357"/>
      <c r="QZ69" s="357"/>
      <c r="RA69" s="357"/>
      <c r="RB69" s="357"/>
      <c r="RC69" s="357"/>
      <c r="RD69" s="357"/>
      <c r="RE69" s="357"/>
      <c r="RF69" s="357"/>
      <c r="RG69" s="357"/>
      <c r="RH69" s="357"/>
      <c r="RI69" s="357"/>
      <c r="RJ69" s="357"/>
      <c r="RK69" s="357"/>
      <c r="RL69" s="357"/>
      <c r="RM69" s="357"/>
      <c r="RN69" s="357"/>
      <c r="RO69" s="357"/>
      <c r="RP69" s="357"/>
      <c r="RQ69" s="357"/>
      <c r="RR69" s="357"/>
      <c r="RS69" s="357"/>
      <c r="RT69" s="357"/>
      <c r="RU69" s="357"/>
      <c r="RV69" s="357"/>
      <c r="RW69" s="357"/>
      <c r="RX69" s="357"/>
      <c r="RY69" s="357"/>
      <c r="RZ69" s="357"/>
      <c r="SA69" s="357"/>
      <c r="SB69" s="357"/>
      <c r="SC69" s="357"/>
      <c r="SD69" s="357"/>
      <c r="SE69" s="357"/>
      <c r="SF69" s="357"/>
      <c r="SG69" s="357"/>
      <c r="SH69" s="357"/>
      <c r="SI69" s="357"/>
      <c r="SJ69" s="357"/>
      <c r="SK69" s="357"/>
      <c r="SL69" s="357"/>
      <c r="SM69" s="357"/>
      <c r="SN69" s="357"/>
      <c r="SO69" s="357"/>
      <c r="SP69" s="357"/>
      <c r="SQ69" s="357"/>
      <c r="SR69" s="357"/>
      <c r="SS69" s="357"/>
      <c r="ST69" s="357"/>
      <c r="SU69" s="357"/>
      <c r="SV69" s="357"/>
      <c r="SW69" s="357"/>
      <c r="SX69" s="357"/>
      <c r="SY69" s="357"/>
      <c r="SZ69" s="357"/>
      <c r="TA69" s="357"/>
      <c r="TB69" s="357"/>
      <c r="TC69" s="357"/>
      <c r="TD69" s="357"/>
      <c r="TE69" s="357"/>
      <c r="TF69" s="357"/>
      <c r="TG69" s="357"/>
      <c r="TH69" s="357"/>
      <c r="TI69" s="357"/>
      <c r="TJ69" s="357"/>
      <c r="TK69" s="357"/>
      <c r="TL69" s="357"/>
      <c r="TM69" s="357"/>
      <c r="TN69" s="357"/>
      <c r="TO69" s="357"/>
      <c r="TP69" s="357"/>
      <c r="TQ69" s="357"/>
      <c r="TR69" s="357"/>
      <c r="TS69" s="357"/>
      <c r="TT69" s="357"/>
      <c r="TU69" s="357"/>
      <c r="TV69" s="357"/>
      <c r="TW69" s="357"/>
      <c r="TX69" s="357"/>
      <c r="TY69" s="357"/>
      <c r="TZ69" s="357"/>
      <c r="UA69" s="357"/>
      <c r="UB69" s="357"/>
      <c r="UC69" s="357"/>
      <c r="UD69" s="357"/>
      <c r="UE69" s="357"/>
      <c r="UF69" s="357"/>
      <c r="UG69" s="357"/>
      <c r="UH69" s="357"/>
      <c r="UI69" s="357"/>
      <c r="UJ69" s="357"/>
      <c r="UK69" s="357"/>
      <c r="UL69" s="357"/>
      <c r="UM69" s="357"/>
      <c r="UN69" s="357"/>
      <c r="UO69" s="357"/>
      <c r="UP69" s="357"/>
      <c r="UQ69" s="357"/>
      <c r="UR69" s="357"/>
      <c r="US69" s="357"/>
      <c r="UT69" s="357"/>
      <c r="UU69" s="357"/>
      <c r="UV69" s="357"/>
      <c r="UW69" s="357"/>
      <c r="UX69" s="357"/>
      <c r="UY69" s="357"/>
      <c r="UZ69" s="357"/>
      <c r="VA69" s="357"/>
      <c r="VB69" s="357"/>
      <c r="VC69" s="357"/>
      <c r="VD69" s="357"/>
      <c r="VE69" s="357"/>
      <c r="VF69" s="357"/>
      <c r="VG69" s="357"/>
      <c r="VH69" s="357"/>
      <c r="VI69" s="357"/>
      <c r="VJ69" s="357"/>
      <c r="VK69" s="357"/>
      <c r="VL69" s="357"/>
      <c r="VM69" s="357"/>
      <c r="VN69" s="357"/>
    </row>
    <row r="70" spans="1:586" s="307" customFormat="1" ht="9" hidden="1" customHeight="1" outlineLevel="1">
      <c r="A70" s="317"/>
      <c r="B70" s="317"/>
      <c r="C70" s="317"/>
      <c r="D70" s="317"/>
      <c r="E70" s="317"/>
      <c r="F70" s="317"/>
      <c r="G70" s="317"/>
      <c r="H70" s="349"/>
      <c r="I70" s="349"/>
      <c r="J70" s="349"/>
      <c r="K70" s="349"/>
      <c r="L70" s="349"/>
      <c r="M70" s="349"/>
      <c r="N70" s="349"/>
      <c r="O70" s="349"/>
      <c r="P70" s="349"/>
      <c r="Q70" s="349"/>
      <c r="R70" s="349"/>
      <c r="S70" s="349"/>
      <c r="T70" s="349"/>
      <c r="U70" s="349"/>
      <c r="V70" s="349"/>
      <c r="W70" s="349"/>
      <c r="X70" s="349"/>
      <c r="Y70" s="349"/>
      <c r="Z70" s="349"/>
      <c r="AA70" s="317"/>
      <c r="AB70" s="317"/>
      <c r="AC70" s="317"/>
      <c r="AD70" s="317"/>
      <c r="AE70" s="317"/>
      <c r="AF70" s="317"/>
      <c r="AG70" s="317"/>
      <c r="AH70" s="317"/>
      <c r="AI70" s="317"/>
      <c r="AJ70" s="317"/>
      <c r="AK70" s="317"/>
      <c r="AL70" s="317"/>
      <c r="AM70" s="317"/>
      <c r="AN70" s="317"/>
      <c r="AO70" s="354"/>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357"/>
      <c r="MV70" s="357"/>
      <c r="MW70" s="357"/>
      <c r="MX70" s="357"/>
      <c r="MY70" s="357"/>
      <c r="MZ70" s="357"/>
      <c r="NA70" s="357"/>
      <c r="NB70" s="357"/>
      <c r="NC70" s="357"/>
      <c r="ND70" s="357"/>
      <c r="NE70" s="357"/>
      <c r="NF70" s="357"/>
      <c r="NG70" s="357"/>
      <c r="NH70" s="357"/>
      <c r="NI70" s="357"/>
      <c r="NJ70" s="357"/>
      <c r="NK70" s="357"/>
      <c r="NL70" s="357"/>
      <c r="NM70" s="357"/>
      <c r="NN70" s="357"/>
      <c r="NO70" s="357"/>
      <c r="NP70" s="357"/>
      <c r="NQ70" s="357"/>
      <c r="NR70" s="357"/>
      <c r="NS70" s="357"/>
      <c r="NT70" s="357"/>
      <c r="NU70" s="357"/>
      <c r="NV70" s="357"/>
      <c r="NW70" s="357"/>
      <c r="NX70" s="357"/>
      <c r="NY70" s="357"/>
      <c r="NZ70" s="357"/>
      <c r="OA70" s="357"/>
      <c r="OB70" s="357"/>
      <c r="OC70" s="357"/>
      <c r="OD70" s="357"/>
      <c r="OE70" s="357"/>
      <c r="OF70" s="357"/>
      <c r="OG70" s="357"/>
      <c r="OH70" s="357"/>
      <c r="OI70" s="357"/>
      <c r="OJ70" s="357"/>
      <c r="OK70" s="357"/>
      <c r="OL70" s="357"/>
      <c r="OM70" s="357"/>
      <c r="ON70" s="357"/>
      <c r="OO70" s="357"/>
      <c r="OP70" s="357"/>
      <c r="OQ70" s="357"/>
      <c r="OR70" s="357"/>
      <c r="OS70" s="357"/>
      <c r="OT70" s="357"/>
      <c r="OU70" s="357"/>
      <c r="OV70" s="357"/>
      <c r="OW70" s="357"/>
      <c r="OX70" s="357"/>
      <c r="OY70" s="357"/>
      <c r="OZ70" s="357"/>
      <c r="PA70" s="357"/>
      <c r="PB70" s="357"/>
      <c r="PC70" s="357"/>
      <c r="PD70" s="357"/>
      <c r="PE70" s="357"/>
      <c r="PF70" s="357"/>
      <c r="PG70" s="357"/>
      <c r="PH70" s="357"/>
      <c r="PI70" s="357"/>
      <c r="PJ70" s="357"/>
      <c r="PK70" s="357"/>
      <c r="PL70" s="357"/>
      <c r="PM70" s="357"/>
      <c r="PN70" s="357"/>
      <c r="PO70" s="357"/>
      <c r="PP70" s="357"/>
      <c r="PQ70" s="357"/>
      <c r="PR70" s="357"/>
      <c r="PS70" s="357"/>
      <c r="PT70" s="357"/>
      <c r="PU70" s="357"/>
      <c r="PV70" s="357"/>
      <c r="PW70" s="357"/>
      <c r="PX70" s="357"/>
      <c r="PY70" s="357"/>
      <c r="PZ70" s="357"/>
      <c r="QA70" s="357"/>
      <c r="QB70" s="357"/>
      <c r="QC70" s="357"/>
      <c r="QD70" s="357"/>
      <c r="QE70" s="357"/>
      <c r="QF70" s="357"/>
      <c r="QG70" s="357"/>
      <c r="QH70" s="357"/>
      <c r="QI70" s="357"/>
      <c r="QJ70" s="357"/>
      <c r="QK70" s="357"/>
      <c r="QL70" s="357"/>
      <c r="QM70" s="357"/>
      <c r="QN70" s="357"/>
      <c r="QO70" s="357"/>
      <c r="QP70" s="357"/>
      <c r="QQ70" s="357"/>
      <c r="QR70" s="357"/>
      <c r="QS70" s="357"/>
      <c r="QT70" s="357"/>
      <c r="QU70" s="357"/>
      <c r="QV70" s="357"/>
      <c r="QW70" s="357"/>
      <c r="QX70" s="357"/>
      <c r="QY70" s="357"/>
      <c r="QZ70" s="357"/>
      <c r="RA70" s="357"/>
      <c r="RB70" s="357"/>
      <c r="RC70" s="357"/>
      <c r="RD70" s="357"/>
      <c r="RE70" s="357"/>
      <c r="RF70" s="357"/>
      <c r="RG70" s="357"/>
      <c r="RH70" s="357"/>
      <c r="RI70" s="357"/>
      <c r="RJ70" s="357"/>
      <c r="RK70" s="357"/>
      <c r="RL70" s="357"/>
      <c r="RM70" s="357"/>
      <c r="RN70" s="357"/>
      <c r="RO70" s="357"/>
      <c r="RP70" s="357"/>
      <c r="RQ70" s="357"/>
      <c r="RR70" s="357"/>
      <c r="RS70" s="357"/>
      <c r="RT70" s="357"/>
      <c r="RU70" s="357"/>
      <c r="RV70" s="357"/>
      <c r="RW70" s="357"/>
      <c r="RX70" s="357"/>
      <c r="RY70" s="357"/>
      <c r="RZ70" s="357"/>
      <c r="SA70" s="357"/>
      <c r="SB70" s="357"/>
      <c r="SC70" s="357"/>
      <c r="SD70" s="357"/>
      <c r="SE70" s="357"/>
      <c r="SF70" s="357"/>
      <c r="SG70" s="357"/>
      <c r="SH70" s="357"/>
      <c r="SI70" s="357"/>
      <c r="SJ70" s="357"/>
      <c r="SK70" s="357"/>
      <c r="SL70" s="357"/>
      <c r="SM70" s="357"/>
      <c r="SN70" s="357"/>
      <c r="SO70" s="357"/>
      <c r="SP70" s="357"/>
      <c r="SQ70" s="357"/>
      <c r="SR70" s="357"/>
      <c r="SS70" s="357"/>
      <c r="ST70" s="357"/>
      <c r="SU70" s="357"/>
      <c r="SV70" s="357"/>
      <c r="SW70" s="357"/>
      <c r="SX70" s="357"/>
      <c r="SY70" s="357"/>
      <c r="SZ70" s="357"/>
      <c r="TA70" s="357"/>
      <c r="TB70" s="357"/>
      <c r="TC70" s="357"/>
      <c r="TD70" s="357"/>
      <c r="TE70" s="357"/>
      <c r="TF70" s="357"/>
      <c r="TG70" s="357"/>
      <c r="TH70" s="357"/>
      <c r="TI70" s="357"/>
      <c r="TJ70" s="357"/>
      <c r="TK70" s="357"/>
      <c r="TL70" s="357"/>
      <c r="TM70" s="357"/>
      <c r="TN70" s="357"/>
      <c r="TO70" s="357"/>
      <c r="TP70" s="357"/>
      <c r="TQ70" s="357"/>
      <c r="TR70" s="357"/>
      <c r="TS70" s="357"/>
      <c r="TT70" s="357"/>
      <c r="TU70" s="357"/>
      <c r="TV70" s="357"/>
      <c r="TW70" s="357"/>
      <c r="TX70" s="357"/>
      <c r="TY70" s="357"/>
      <c r="TZ70" s="357"/>
      <c r="UA70" s="357"/>
      <c r="UB70" s="357"/>
      <c r="UC70" s="357"/>
      <c r="UD70" s="357"/>
      <c r="UE70" s="357"/>
      <c r="UF70" s="357"/>
      <c r="UG70" s="357"/>
      <c r="UH70" s="357"/>
      <c r="UI70" s="357"/>
      <c r="UJ70" s="357"/>
      <c r="UK70" s="357"/>
      <c r="UL70" s="357"/>
      <c r="UM70" s="357"/>
      <c r="UN70" s="357"/>
      <c r="UO70" s="357"/>
      <c r="UP70" s="357"/>
      <c r="UQ70" s="357"/>
      <c r="UR70" s="357"/>
      <c r="US70" s="357"/>
      <c r="UT70" s="357"/>
      <c r="UU70" s="357"/>
      <c r="UV70" s="357"/>
      <c r="UW70" s="357"/>
      <c r="UX70" s="357"/>
      <c r="UY70" s="357"/>
      <c r="UZ70" s="357"/>
      <c r="VA70" s="357"/>
      <c r="VB70" s="357"/>
      <c r="VC70" s="357"/>
      <c r="VD70" s="357"/>
      <c r="VE70" s="357"/>
      <c r="VF70" s="357"/>
      <c r="VG70" s="357"/>
      <c r="VH70" s="357"/>
      <c r="VI70" s="357"/>
      <c r="VJ70" s="357"/>
      <c r="VK70" s="357"/>
      <c r="VL70" s="357"/>
      <c r="VM70" s="357"/>
      <c r="VN70" s="357"/>
    </row>
    <row r="71" spans="1:586" s="307" customFormat="1" ht="24" customHeight="1" collapsed="1">
      <c r="A71" s="317"/>
      <c r="B71" s="358" t="s">
        <v>444</v>
      </c>
      <c r="C71" s="358" t="s">
        <v>445</v>
      </c>
      <c r="D71" s="358"/>
      <c r="E71" s="358"/>
      <c r="F71" s="358"/>
      <c r="G71" s="358"/>
      <c r="H71" s="359"/>
      <c r="I71" s="366" t="s">
        <v>446</v>
      </c>
      <c r="J71" s="359"/>
      <c r="K71" s="359"/>
      <c r="L71" s="359"/>
      <c r="M71" s="359"/>
      <c r="N71" s="359"/>
      <c r="O71" s="359"/>
      <c r="P71" s="359"/>
      <c r="Q71" s="359"/>
      <c r="R71" s="359"/>
      <c r="S71" s="359"/>
      <c r="T71" s="1144"/>
      <c r="U71" s="1144"/>
      <c r="V71" s="1144"/>
      <c r="W71" s="1144"/>
      <c r="X71" s="1144"/>
      <c r="Y71" s="1144"/>
      <c r="Z71" s="1144"/>
      <c r="AA71" s="1144"/>
      <c r="AB71" s="1144"/>
      <c r="AC71" s="1144"/>
      <c r="AD71" s="1144"/>
      <c r="AE71" s="1144"/>
      <c r="AF71" s="1144"/>
      <c r="AG71" s="1144"/>
      <c r="AH71" s="1144"/>
      <c r="AI71" s="1144"/>
      <c r="AJ71" s="1144"/>
      <c r="AK71" s="1144"/>
      <c r="AL71" s="1144"/>
      <c r="AM71" s="1144"/>
      <c r="AN71" s="1144"/>
      <c r="AO71" s="354"/>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357"/>
      <c r="MV71" s="357"/>
      <c r="MW71" s="357"/>
      <c r="MX71" s="357"/>
      <c r="MY71" s="357"/>
      <c r="MZ71" s="357"/>
      <c r="NA71" s="357"/>
      <c r="NB71" s="357"/>
      <c r="NC71" s="357"/>
      <c r="ND71" s="357"/>
      <c r="NE71" s="357"/>
      <c r="NF71" s="357"/>
      <c r="NG71" s="357"/>
      <c r="NH71" s="357"/>
      <c r="NI71" s="357"/>
      <c r="NJ71" s="357"/>
      <c r="NK71" s="357"/>
      <c r="NL71" s="357"/>
      <c r="NM71" s="357"/>
      <c r="NN71" s="357"/>
      <c r="NO71" s="357"/>
      <c r="NP71" s="357"/>
      <c r="NQ71" s="357"/>
      <c r="NR71" s="357"/>
      <c r="NS71" s="357"/>
      <c r="NT71" s="357"/>
      <c r="NU71" s="357"/>
      <c r="NV71" s="357"/>
      <c r="NW71" s="357"/>
      <c r="NX71" s="357"/>
      <c r="NY71" s="357"/>
      <c r="NZ71" s="357"/>
      <c r="OA71" s="357"/>
      <c r="OB71" s="357"/>
      <c r="OC71" s="357"/>
      <c r="OD71" s="357"/>
      <c r="OE71" s="357"/>
      <c r="OF71" s="357"/>
      <c r="OG71" s="357"/>
      <c r="OH71" s="357"/>
      <c r="OI71" s="357"/>
      <c r="OJ71" s="357"/>
      <c r="OK71" s="357"/>
      <c r="OL71" s="357"/>
      <c r="OM71" s="357"/>
      <c r="ON71" s="357"/>
      <c r="OO71" s="357"/>
      <c r="OP71" s="357"/>
      <c r="OQ71" s="357"/>
      <c r="OR71" s="357"/>
      <c r="OS71" s="357"/>
      <c r="OT71" s="357"/>
      <c r="OU71" s="357"/>
      <c r="OV71" s="357"/>
      <c r="OW71" s="357"/>
      <c r="OX71" s="357"/>
      <c r="OY71" s="357"/>
      <c r="OZ71" s="357"/>
      <c r="PA71" s="357"/>
      <c r="PB71" s="357"/>
      <c r="PC71" s="357"/>
      <c r="PD71" s="357"/>
      <c r="PE71" s="357"/>
      <c r="PF71" s="357"/>
      <c r="PG71" s="357"/>
      <c r="PH71" s="357"/>
      <c r="PI71" s="357"/>
      <c r="PJ71" s="357"/>
      <c r="PK71" s="357"/>
      <c r="PL71" s="357"/>
      <c r="PM71" s="357"/>
      <c r="PN71" s="357"/>
      <c r="PO71" s="357"/>
      <c r="PP71" s="357"/>
      <c r="PQ71" s="357"/>
      <c r="PR71" s="357"/>
      <c r="PS71" s="357"/>
      <c r="PT71" s="357"/>
      <c r="PU71" s="357"/>
      <c r="PV71" s="357"/>
      <c r="PW71" s="357"/>
      <c r="PX71" s="357"/>
      <c r="PY71" s="357"/>
      <c r="PZ71" s="357"/>
      <c r="QA71" s="357"/>
      <c r="QB71" s="357"/>
      <c r="QC71" s="357"/>
      <c r="QD71" s="357"/>
      <c r="QE71" s="357"/>
      <c r="QF71" s="357"/>
      <c r="QG71" s="357"/>
      <c r="QH71" s="357"/>
      <c r="QI71" s="357"/>
      <c r="QJ71" s="357"/>
      <c r="QK71" s="357"/>
      <c r="QL71" s="357"/>
      <c r="QM71" s="357"/>
      <c r="QN71" s="357"/>
      <c r="QO71" s="357"/>
      <c r="QP71" s="357"/>
      <c r="QQ71" s="357"/>
      <c r="QR71" s="357"/>
      <c r="QS71" s="357"/>
      <c r="QT71" s="357"/>
      <c r="QU71" s="357"/>
      <c r="QV71" s="357"/>
      <c r="QW71" s="357"/>
      <c r="QX71" s="357"/>
      <c r="QY71" s="357"/>
      <c r="QZ71" s="357"/>
      <c r="RA71" s="357"/>
      <c r="RB71" s="357"/>
      <c r="RC71" s="357"/>
      <c r="RD71" s="357"/>
      <c r="RE71" s="357"/>
      <c r="RF71" s="357"/>
      <c r="RG71" s="357"/>
      <c r="RH71" s="357"/>
      <c r="RI71" s="357"/>
      <c r="RJ71" s="357"/>
      <c r="RK71" s="357"/>
      <c r="RL71" s="357"/>
      <c r="RM71" s="357"/>
      <c r="RN71" s="357"/>
      <c r="RO71" s="357"/>
      <c r="RP71" s="357"/>
      <c r="RQ71" s="357"/>
      <c r="RR71" s="357"/>
      <c r="RS71" s="357"/>
      <c r="RT71" s="357"/>
      <c r="RU71" s="357"/>
      <c r="RV71" s="357"/>
      <c r="RW71" s="357"/>
      <c r="RX71" s="357"/>
      <c r="RY71" s="357"/>
      <c r="RZ71" s="357"/>
      <c r="SA71" s="357"/>
      <c r="SB71" s="357"/>
      <c r="SC71" s="357"/>
      <c r="SD71" s="357"/>
      <c r="SE71" s="357"/>
      <c r="SF71" s="357"/>
      <c r="SG71" s="357"/>
      <c r="SH71" s="357"/>
      <c r="SI71" s="357"/>
      <c r="SJ71" s="357"/>
      <c r="SK71" s="357"/>
      <c r="SL71" s="357"/>
      <c r="SM71" s="357"/>
      <c r="SN71" s="357"/>
      <c r="SO71" s="357"/>
      <c r="SP71" s="357"/>
      <c r="SQ71" s="357"/>
      <c r="SR71" s="357"/>
      <c r="SS71" s="357"/>
      <c r="ST71" s="357"/>
      <c r="SU71" s="357"/>
      <c r="SV71" s="357"/>
      <c r="SW71" s="357"/>
      <c r="SX71" s="357"/>
      <c r="SY71" s="357"/>
      <c r="SZ71" s="357"/>
      <c r="TA71" s="357"/>
      <c r="TB71" s="357"/>
      <c r="TC71" s="357"/>
      <c r="TD71" s="357"/>
      <c r="TE71" s="357"/>
      <c r="TF71" s="357"/>
      <c r="TG71" s="357"/>
      <c r="TH71" s="357"/>
      <c r="TI71" s="357"/>
      <c r="TJ71" s="357"/>
      <c r="TK71" s="357"/>
      <c r="TL71" s="357"/>
      <c r="TM71" s="357"/>
      <c r="TN71" s="357"/>
      <c r="TO71" s="357"/>
      <c r="TP71" s="357"/>
      <c r="TQ71" s="357"/>
      <c r="TR71" s="357"/>
      <c r="TS71" s="357"/>
      <c r="TT71" s="357"/>
      <c r="TU71" s="357"/>
      <c r="TV71" s="357"/>
      <c r="TW71" s="357"/>
      <c r="TX71" s="357"/>
      <c r="TY71" s="357"/>
      <c r="TZ71" s="357"/>
      <c r="UA71" s="357"/>
      <c r="UB71" s="357"/>
      <c r="UC71" s="357"/>
      <c r="UD71" s="357"/>
      <c r="UE71" s="357"/>
      <c r="UF71" s="357"/>
      <c r="UG71" s="357"/>
      <c r="UH71" s="357"/>
      <c r="UI71" s="357"/>
      <c r="UJ71" s="357"/>
      <c r="UK71" s="357"/>
      <c r="UL71" s="357"/>
      <c r="UM71" s="357"/>
      <c r="UN71" s="357"/>
      <c r="UO71" s="357"/>
      <c r="UP71" s="357"/>
      <c r="UQ71" s="357"/>
      <c r="UR71" s="357"/>
      <c r="US71" s="357"/>
      <c r="UT71" s="357"/>
      <c r="UU71" s="357"/>
      <c r="UV71" s="357"/>
      <c r="UW71" s="357"/>
      <c r="UX71" s="357"/>
      <c r="UY71" s="357"/>
      <c r="UZ71" s="357"/>
      <c r="VA71" s="357"/>
      <c r="VB71" s="357"/>
      <c r="VC71" s="357"/>
      <c r="VD71" s="357"/>
      <c r="VE71" s="357"/>
      <c r="VF71" s="357"/>
      <c r="VG71" s="357"/>
      <c r="VH71" s="357"/>
      <c r="VI71" s="357"/>
      <c r="VJ71" s="357"/>
      <c r="VK71" s="357"/>
      <c r="VL71" s="357"/>
      <c r="VM71" s="357"/>
      <c r="VN71" s="357"/>
    </row>
    <row r="72" spans="1:586" s="307" customFormat="1" ht="10.5" customHeight="1">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54"/>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357"/>
      <c r="MV72" s="357"/>
      <c r="MW72" s="357"/>
      <c r="MX72" s="357"/>
      <c r="MY72" s="357"/>
      <c r="MZ72" s="357"/>
      <c r="NA72" s="357"/>
      <c r="NB72" s="357"/>
      <c r="NC72" s="357"/>
      <c r="ND72" s="357"/>
      <c r="NE72" s="357"/>
      <c r="NF72" s="357"/>
      <c r="NG72" s="357"/>
      <c r="NH72" s="357"/>
      <c r="NI72" s="357"/>
      <c r="NJ72" s="357"/>
      <c r="NK72" s="357"/>
      <c r="NL72" s="357"/>
      <c r="NM72" s="357"/>
      <c r="NN72" s="357"/>
      <c r="NO72" s="357"/>
      <c r="NP72" s="357"/>
      <c r="NQ72" s="357"/>
      <c r="NR72" s="357"/>
      <c r="NS72" s="357"/>
      <c r="NT72" s="357"/>
      <c r="NU72" s="357"/>
      <c r="NV72" s="357"/>
      <c r="NW72" s="357"/>
      <c r="NX72" s="357"/>
      <c r="NY72" s="357"/>
      <c r="NZ72" s="357"/>
      <c r="OA72" s="357"/>
      <c r="OB72" s="357"/>
      <c r="OC72" s="357"/>
      <c r="OD72" s="357"/>
      <c r="OE72" s="357"/>
      <c r="OF72" s="357"/>
      <c r="OG72" s="357"/>
      <c r="OH72" s="357"/>
      <c r="OI72" s="357"/>
      <c r="OJ72" s="357"/>
      <c r="OK72" s="357"/>
      <c r="OL72" s="357"/>
      <c r="OM72" s="357"/>
      <c r="ON72" s="357"/>
      <c r="OO72" s="357"/>
      <c r="OP72" s="357"/>
      <c r="OQ72" s="357"/>
      <c r="OR72" s="357"/>
      <c r="OS72" s="357"/>
      <c r="OT72" s="357"/>
      <c r="OU72" s="357"/>
      <c r="OV72" s="357"/>
      <c r="OW72" s="357"/>
      <c r="OX72" s="357"/>
      <c r="OY72" s="357"/>
      <c r="OZ72" s="357"/>
      <c r="PA72" s="357"/>
      <c r="PB72" s="357"/>
      <c r="PC72" s="357"/>
      <c r="PD72" s="357"/>
      <c r="PE72" s="357"/>
      <c r="PF72" s="357"/>
      <c r="PG72" s="357"/>
      <c r="PH72" s="357"/>
      <c r="PI72" s="357"/>
      <c r="PJ72" s="357"/>
      <c r="PK72" s="357"/>
      <c r="PL72" s="357"/>
      <c r="PM72" s="357"/>
      <c r="PN72" s="357"/>
      <c r="PO72" s="357"/>
      <c r="PP72" s="357"/>
      <c r="PQ72" s="357"/>
      <c r="PR72" s="357"/>
      <c r="PS72" s="357"/>
      <c r="PT72" s="357"/>
      <c r="PU72" s="357"/>
      <c r="PV72" s="357"/>
      <c r="PW72" s="357"/>
      <c r="PX72" s="357"/>
      <c r="PY72" s="357"/>
      <c r="PZ72" s="357"/>
      <c r="QA72" s="357"/>
      <c r="QB72" s="357"/>
      <c r="QC72" s="357"/>
      <c r="QD72" s="357"/>
      <c r="QE72" s="357"/>
      <c r="QF72" s="357"/>
      <c r="QG72" s="357"/>
      <c r="QH72" s="357"/>
      <c r="QI72" s="357"/>
      <c r="QJ72" s="357"/>
      <c r="QK72" s="357"/>
      <c r="QL72" s="357"/>
      <c r="QM72" s="357"/>
      <c r="QN72" s="357"/>
      <c r="QO72" s="357"/>
      <c r="QP72" s="357"/>
      <c r="QQ72" s="357"/>
      <c r="QR72" s="357"/>
      <c r="QS72" s="357"/>
      <c r="QT72" s="357"/>
      <c r="QU72" s="357"/>
      <c r="QV72" s="357"/>
      <c r="QW72" s="357"/>
      <c r="QX72" s="357"/>
      <c r="QY72" s="357"/>
      <c r="QZ72" s="357"/>
      <c r="RA72" s="357"/>
      <c r="RB72" s="357"/>
      <c r="RC72" s="357"/>
      <c r="RD72" s="357"/>
      <c r="RE72" s="357"/>
      <c r="RF72" s="357"/>
      <c r="RG72" s="357"/>
      <c r="RH72" s="357"/>
      <c r="RI72" s="357"/>
      <c r="RJ72" s="357"/>
      <c r="RK72" s="357"/>
      <c r="RL72" s="357"/>
      <c r="RM72" s="357"/>
      <c r="RN72" s="357"/>
      <c r="RO72" s="357"/>
      <c r="RP72" s="357"/>
      <c r="RQ72" s="357"/>
      <c r="RR72" s="357"/>
      <c r="RS72" s="357"/>
      <c r="RT72" s="357"/>
      <c r="RU72" s="357"/>
      <c r="RV72" s="357"/>
      <c r="RW72" s="357"/>
      <c r="RX72" s="357"/>
      <c r="RY72" s="357"/>
      <c r="RZ72" s="357"/>
      <c r="SA72" s="357"/>
      <c r="SB72" s="357"/>
      <c r="SC72" s="357"/>
      <c r="SD72" s="357"/>
      <c r="SE72" s="357"/>
      <c r="SF72" s="357"/>
      <c r="SG72" s="357"/>
      <c r="SH72" s="357"/>
      <c r="SI72" s="357"/>
      <c r="SJ72" s="357"/>
      <c r="SK72" s="357"/>
      <c r="SL72" s="357"/>
      <c r="SM72" s="357"/>
      <c r="SN72" s="357"/>
      <c r="SO72" s="357"/>
      <c r="SP72" s="357"/>
      <c r="SQ72" s="357"/>
      <c r="SR72" s="357"/>
      <c r="SS72" s="357"/>
      <c r="ST72" s="357"/>
      <c r="SU72" s="357"/>
      <c r="SV72" s="357"/>
      <c r="SW72" s="357"/>
      <c r="SX72" s="357"/>
      <c r="SY72" s="357"/>
      <c r="SZ72" s="357"/>
      <c r="TA72" s="357"/>
      <c r="TB72" s="357"/>
      <c r="TC72" s="357"/>
      <c r="TD72" s="357"/>
      <c r="TE72" s="357"/>
      <c r="TF72" s="357"/>
      <c r="TG72" s="357"/>
      <c r="TH72" s="357"/>
      <c r="TI72" s="357"/>
      <c r="TJ72" s="357"/>
      <c r="TK72" s="357"/>
      <c r="TL72" s="357"/>
      <c r="TM72" s="357"/>
      <c r="TN72" s="357"/>
      <c r="TO72" s="357"/>
      <c r="TP72" s="357"/>
      <c r="TQ72" s="357"/>
      <c r="TR72" s="357"/>
      <c r="TS72" s="357"/>
      <c r="TT72" s="357"/>
      <c r="TU72" s="357"/>
      <c r="TV72" s="357"/>
      <c r="TW72" s="357"/>
      <c r="TX72" s="357"/>
      <c r="TY72" s="357"/>
      <c r="TZ72" s="357"/>
      <c r="UA72" s="357"/>
      <c r="UB72" s="357"/>
      <c r="UC72" s="357"/>
      <c r="UD72" s="357"/>
      <c r="UE72" s="357"/>
      <c r="UF72" s="357"/>
      <c r="UG72" s="357"/>
      <c r="UH72" s="357"/>
      <c r="UI72" s="357"/>
      <c r="UJ72" s="357"/>
      <c r="UK72" s="357"/>
      <c r="UL72" s="357"/>
      <c r="UM72" s="357"/>
      <c r="UN72" s="357"/>
      <c r="UO72" s="357"/>
      <c r="UP72" s="357"/>
      <c r="UQ72" s="357"/>
      <c r="UR72" s="357"/>
      <c r="US72" s="357"/>
      <c r="UT72" s="357"/>
      <c r="UU72" s="357"/>
      <c r="UV72" s="357"/>
      <c r="UW72" s="357"/>
      <c r="UX72" s="357"/>
      <c r="UY72" s="357"/>
      <c r="UZ72" s="357"/>
      <c r="VA72" s="357"/>
      <c r="VB72" s="357"/>
      <c r="VC72" s="357"/>
      <c r="VD72" s="357"/>
      <c r="VE72" s="357"/>
      <c r="VF72" s="357"/>
      <c r="VG72" s="357"/>
      <c r="VH72" s="357"/>
      <c r="VI72" s="357"/>
      <c r="VJ72" s="357"/>
      <c r="VK72" s="357"/>
      <c r="VL72" s="357"/>
      <c r="VM72" s="357"/>
      <c r="VN72" s="357"/>
    </row>
    <row r="73" spans="1:586" s="307" customFormat="1" ht="14.1" customHeight="1">
      <c r="A73" s="317"/>
      <c r="B73" s="317"/>
      <c r="C73" s="360" t="s">
        <v>447</v>
      </c>
      <c r="D73" s="360"/>
      <c r="E73" s="360"/>
      <c r="F73" s="360"/>
      <c r="G73" s="360"/>
      <c r="H73" s="360"/>
      <c r="I73" s="360"/>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54"/>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357"/>
      <c r="MV73" s="357"/>
      <c r="MW73" s="357"/>
      <c r="MX73" s="357"/>
      <c r="MY73" s="357"/>
      <c r="MZ73" s="357"/>
      <c r="NA73" s="357"/>
      <c r="NB73" s="357"/>
      <c r="NC73" s="357"/>
      <c r="ND73" s="357"/>
      <c r="NE73" s="357"/>
      <c r="NF73" s="357"/>
      <c r="NG73" s="357"/>
      <c r="NH73" s="357"/>
      <c r="NI73" s="357"/>
      <c r="NJ73" s="357"/>
      <c r="NK73" s="357"/>
      <c r="NL73" s="357"/>
      <c r="NM73" s="357"/>
      <c r="NN73" s="357"/>
      <c r="NO73" s="357"/>
      <c r="NP73" s="357"/>
      <c r="NQ73" s="357"/>
      <c r="NR73" s="357"/>
      <c r="NS73" s="357"/>
      <c r="NT73" s="357"/>
      <c r="NU73" s="357"/>
      <c r="NV73" s="357"/>
      <c r="NW73" s="357"/>
      <c r="NX73" s="357"/>
      <c r="NY73" s="357"/>
      <c r="NZ73" s="357"/>
      <c r="OA73" s="357"/>
      <c r="OB73" s="357"/>
      <c r="OC73" s="357"/>
      <c r="OD73" s="357"/>
      <c r="OE73" s="357"/>
      <c r="OF73" s="357"/>
      <c r="OG73" s="357"/>
      <c r="OH73" s="357"/>
      <c r="OI73" s="357"/>
      <c r="OJ73" s="357"/>
      <c r="OK73" s="357"/>
      <c r="OL73" s="357"/>
      <c r="OM73" s="357"/>
      <c r="ON73" s="357"/>
      <c r="OO73" s="357"/>
      <c r="OP73" s="357"/>
      <c r="OQ73" s="357"/>
      <c r="OR73" s="357"/>
      <c r="OS73" s="357"/>
      <c r="OT73" s="357"/>
      <c r="OU73" s="357"/>
      <c r="OV73" s="357"/>
      <c r="OW73" s="357"/>
      <c r="OX73" s="357"/>
      <c r="OY73" s="357"/>
      <c r="OZ73" s="357"/>
      <c r="PA73" s="357"/>
      <c r="PB73" s="357"/>
      <c r="PC73" s="357"/>
      <c r="PD73" s="357"/>
      <c r="PE73" s="357"/>
      <c r="PF73" s="357"/>
      <c r="PG73" s="357"/>
      <c r="PH73" s="357"/>
      <c r="PI73" s="357"/>
      <c r="PJ73" s="357"/>
      <c r="PK73" s="357"/>
      <c r="PL73" s="357"/>
      <c r="PM73" s="357"/>
      <c r="PN73" s="357"/>
      <c r="PO73" s="357"/>
      <c r="PP73" s="357"/>
      <c r="PQ73" s="357"/>
      <c r="PR73" s="357"/>
      <c r="PS73" s="357"/>
      <c r="PT73" s="357"/>
      <c r="PU73" s="357"/>
      <c r="PV73" s="357"/>
      <c r="PW73" s="357"/>
      <c r="PX73" s="357"/>
      <c r="PY73" s="357"/>
      <c r="PZ73" s="357"/>
      <c r="QA73" s="357"/>
      <c r="QB73" s="357"/>
      <c r="QC73" s="357"/>
      <c r="QD73" s="357"/>
      <c r="QE73" s="357"/>
      <c r="QF73" s="357"/>
      <c r="QG73" s="357"/>
      <c r="QH73" s="357"/>
      <c r="QI73" s="357"/>
      <c r="QJ73" s="357"/>
      <c r="QK73" s="357"/>
      <c r="QL73" s="357"/>
      <c r="QM73" s="357"/>
      <c r="QN73" s="357"/>
      <c r="QO73" s="357"/>
      <c r="QP73" s="357"/>
      <c r="QQ73" s="357"/>
      <c r="QR73" s="357"/>
      <c r="QS73" s="357"/>
      <c r="QT73" s="357"/>
      <c r="QU73" s="357"/>
      <c r="QV73" s="357"/>
      <c r="QW73" s="357"/>
      <c r="QX73" s="357"/>
      <c r="QY73" s="357"/>
      <c r="QZ73" s="357"/>
      <c r="RA73" s="357"/>
      <c r="RB73" s="357"/>
      <c r="RC73" s="357"/>
      <c r="RD73" s="357"/>
      <c r="RE73" s="357"/>
      <c r="RF73" s="357"/>
      <c r="RG73" s="357"/>
      <c r="RH73" s="357"/>
      <c r="RI73" s="357"/>
      <c r="RJ73" s="357"/>
      <c r="RK73" s="357"/>
      <c r="RL73" s="357"/>
      <c r="RM73" s="357"/>
      <c r="RN73" s="357"/>
      <c r="RO73" s="357"/>
      <c r="RP73" s="357"/>
      <c r="RQ73" s="357"/>
      <c r="RR73" s="357"/>
      <c r="RS73" s="357"/>
      <c r="RT73" s="357"/>
      <c r="RU73" s="357"/>
      <c r="RV73" s="357"/>
      <c r="RW73" s="357"/>
      <c r="RX73" s="357"/>
      <c r="RY73" s="357"/>
      <c r="RZ73" s="357"/>
      <c r="SA73" s="357"/>
      <c r="SB73" s="357"/>
      <c r="SC73" s="357"/>
      <c r="SD73" s="357"/>
      <c r="SE73" s="357"/>
      <c r="SF73" s="357"/>
      <c r="SG73" s="357"/>
      <c r="SH73" s="357"/>
      <c r="SI73" s="357"/>
      <c r="SJ73" s="357"/>
      <c r="SK73" s="357"/>
      <c r="SL73" s="357"/>
      <c r="SM73" s="357"/>
      <c r="SN73" s="357"/>
      <c r="SO73" s="357"/>
      <c r="SP73" s="357"/>
      <c r="SQ73" s="357"/>
      <c r="SR73" s="357"/>
      <c r="SS73" s="357"/>
      <c r="ST73" s="357"/>
      <c r="SU73" s="357"/>
      <c r="SV73" s="357"/>
      <c r="SW73" s="357"/>
      <c r="SX73" s="357"/>
      <c r="SY73" s="357"/>
      <c r="SZ73" s="357"/>
      <c r="TA73" s="357"/>
      <c r="TB73" s="357"/>
      <c r="TC73" s="357"/>
      <c r="TD73" s="357"/>
      <c r="TE73" s="357"/>
      <c r="TF73" s="357"/>
      <c r="TG73" s="357"/>
      <c r="TH73" s="357"/>
      <c r="TI73" s="357"/>
      <c r="TJ73" s="357"/>
      <c r="TK73" s="357"/>
      <c r="TL73" s="357"/>
      <c r="TM73" s="357"/>
      <c r="TN73" s="357"/>
      <c r="TO73" s="357"/>
      <c r="TP73" s="357"/>
      <c r="TQ73" s="357"/>
      <c r="TR73" s="357"/>
      <c r="TS73" s="357"/>
      <c r="TT73" s="357"/>
      <c r="TU73" s="357"/>
      <c r="TV73" s="357"/>
      <c r="TW73" s="357"/>
      <c r="TX73" s="357"/>
      <c r="TY73" s="357"/>
      <c r="TZ73" s="357"/>
      <c r="UA73" s="357"/>
      <c r="UB73" s="357"/>
      <c r="UC73" s="357"/>
      <c r="UD73" s="357"/>
      <c r="UE73" s="357"/>
      <c r="UF73" s="357"/>
      <c r="UG73" s="357"/>
      <c r="UH73" s="357"/>
      <c r="UI73" s="357"/>
      <c r="UJ73" s="357"/>
      <c r="UK73" s="357"/>
      <c r="UL73" s="357"/>
      <c r="UM73" s="357"/>
      <c r="UN73" s="357"/>
      <c r="UO73" s="357"/>
      <c r="UP73" s="357"/>
      <c r="UQ73" s="357"/>
      <c r="UR73" s="357"/>
      <c r="US73" s="357"/>
      <c r="UT73" s="357"/>
      <c r="UU73" s="357"/>
      <c r="UV73" s="357"/>
      <c r="UW73" s="357"/>
      <c r="UX73" s="357"/>
      <c r="UY73" s="357"/>
      <c r="UZ73" s="357"/>
      <c r="VA73" s="357"/>
      <c r="VB73" s="357"/>
      <c r="VC73" s="357"/>
      <c r="VD73" s="357"/>
      <c r="VE73" s="357"/>
      <c r="VF73" s="357"/>
      <c r="VG73" s="357"/>
      <c r="VH73" s="357"/>
      <c r="VI73" s="357"/>
      <c r="VJ73" s="357"/>
      <c r="VK73" s="357"/>
      <c r="VL73" s="357"/>
      <c r="VM73" s="357"/>
      <c r="VN73" s="357"/>
    </row>
    <row r="74" spans="1:586" s="307" customFormat="1" ht="14.1" customHeight="1">
      <c r="A74" s="317"/>
      <c r="B74" s="317"/>
      <c r="C74" s="361" t="s">
        <v>448</v>
      </c>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c r="AD74" s="317"/>
      <c r="AE74" s="317"/>
      <c r="AF74" s="317"/>
      <c r="AG74" s="317"/>
      <c r="AH74" s="317"/>
      <c r="AI74" s="317"/>
      <c r="AJ74" s="317"/>
      <c r="AK74" s="317"/>
      <c r="AL74" s="317"/>
      <c r="AM74" s="317"/>
      <c r="AN74" s="317"/>
      <c r="AO74" s="354"/>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357"/>
      <c r="MV74" s="357"/>
      <c r="MW74" s="357"/>
      <c r="MX74" s="357"/>
      <c r="MY74" s="357"/>
      <c r="MZ74" s="357"/>
      <c r="NA74" s="357"/>
      <c r="NB74" s="357"/>
      <c r="NC74" s="357"/>
      <c r="ND74" s="357"/>
      <c r="NE74" s="357"/>
      <c r="NF74" s="357"/>
      <c r="NG74" s="357"/>
      <c r="NH74" s="357"/>
      <c r="NI74" s="357"/>
      <c r="NJ74" s="357"/>
      <c r="NK74" s="357"/>
      <c r="NL74" s="357"/>
      <c r="NM74" s="357"/>
      <c r="NN74" s="357"/>
      <c r="NO74" s="357"/>
      <c r="NP74" s="357"/>
      <c r="NQ74" s="357"/>
      <c r="NR74" s="357"/>
      <c r="NS74" s="357"/>
      <c r="NT74" s="357"/>
      <c r="NU74" s="357"/>
      <c r="NV74" s="357"/>
      <c r="NW74" s="357"/>
      <c r="NX74" s="357"/>
      <c r="NY74" s="357"/>
      <c r="NZ74" s="357"/>
      <c r="OA74" s="357"/>
      <c r="OB74" s="357"/>
      <c r="OC74" s="357"/>
      <c r="OD74" s="357"/>
      <c r="OE74" s="357"/>
      <c r="OF74" s="357"/>
      <c r="OG74" s="357"/>
      <c r="OH74" s="357"/>
      <c r="OI74" s="357"/>
      <c r="OJ74" s="357"/>
      <c r="OK74" s="357"/>
      <c r="OL74" s="357"/>
      <c r="OM74" s="357"/>
      <c r="ON74" s="357"/>
      <c r="OO74" s="357"/>
      <c r="OP74" s="357"/>
      <c r="OQ74" s="357"/>
      <c r="OR74" s="357"/>
      <c r="OS74" s="357"/>
      <c r="OT74" s="357"/>
      <c r="OU74" s="357"/>
      <c r="OV74" s="357"/>
      <c r="OW74" s="357"/>
      <c r="OX74" s="357"/>
      <c r="OY74" s="357"/>
      <c r="OZ74" s="357"/>
      <c r="PA74" s="357"/>
      <c r="PB74" s="357"/>
      <c r="PC74" s="357"/>
      <c r="PD74" s="357"/>
      <c r="PE74" s="357"/>
      <c r="PF74" s="357"/>
      <c r="PG74" s="357"/>
      <c r="PH74" s="357"/>
      <c r="PI74" s="357"/>
      <c r="PJ74" s="357"/>
      <c r="PK74" s="357"/>
      <c r="PL74" s="357"/>
      <c r="PM74" s="357"/>
      <c r="PN74" s="357"/>
      <c r="PO74" s="357"/>
      <c r="PP74" s="357"/>
      <c r="PQ74" s="357"/>
      <c r="PR74" s="357"/>
      <c r="PS74" s="357"/>
      <c r="PT74" s="357"/>
      <c r="PU74" s="357"/>
      <c r="PV74" s="357"/>
      <c r="PW74" s="357"/>
      <c r="PX74" s="357"/>
      <c r="PY74" s="357"/>
      <c r="PZ74" s="357"/>
      <c r="QA74" s="357"/>
      <c r="QB74" s="357"/>
      <c r="QC74" s="357"/>
      <c r="QD74" s="357"/>
      <c r="QE74" s="357"/>
      <c r="QF74" s="357"/>
      <c r="QG74" s="357"/>
      <c r="QH74" s="357"/>
      <c r="QI74" s="357"/>
      <c r="QJ74" s="357"/>
      <c r="QK74" s="357"/>
      <c r="QL74" s="357"/>
      <c r="QM74" s="357"/>
      <c r="QN74" s="357"/>
      <c r="QO74" s="357"/>
      <c r="QP74" s="357"/>
      <c r="QQ74" s="357"/>
      <c r="QR74" s="357"/>
      <c r="QS74" s="357"/>
      <c r="QT74" s="357"/>
      <c r="QU74" s="357"/>
      <c r="QV74" s="357"/>
      <c r="QW74" s="357"/>
      <c r="QX74" s="357"/>
      <c r="QY74" s="357"/>
      <c r="QZ74" s="357"/>
      <c r="RA74" s="357"/>
      <c r="RB74" s="357"/>
      <c r="RC74" s="357"/>
      <c r="RD74" s="357"/>
      <c r="RE74" s="357"/>
      <c r="RF74" s="357"/>
      <c r="RG74" s="357"/>
      <c r="RH74" s="357"/>
      <c r="RI74" s="357"/>
      <c r="RJ74" s="357"/>
      <c r="RK74" s="357"/>
      <c r="RL74" s="357"/>
      <c r="RM74" s="357"/>
      <c r="RN74" s="357"/>
      <c r="RO74" s="357"/>
      <c r="RP74" s="357"/>
      <c r="RQ74" s="357"/>
      <c r="RR74" s="357"/>
      <c r="RS74" s="357"/>
      <c r="RT74" s="357"/>
      <c r="RU74" s="357"/>
      <c r="RV74" s="357"/>
      <c r="RW74" s="357"/>
      <c r="RX74" s="357"/>
      <c r="RY74" s="357"/>
      <c r="RZ74" s="357"/>
      <c r="SA74" s="357"/>
      <c r="SB74" s="357"/>
      <c r="SC74" s="357"/>
      <c r="SD74" s="357"/>
      <c r="SE74" s="357"/>
      <c r="SF74" s="357"/>
      <c r="SG74" s="357"/>
      <c r="SH74" s="357"/>
      <c r="SI74" s="357"/>
      <c r="SJ74" s="357"/>
      <c r="SK74" s="357"/>
      <c r="SL74" s="357"/>
      <c r="SM74" s="357"/>
      <c r="SN74" s="357"/>
      <c r="SO74" s="357"/>
      <c r="SP74" s="357"/>
      <c r="SQ74" s="357"/>
      <c r="SR74" s="357"/>
      <c r="SS74" s="357"/>
      <c r="ST74" s="357"/>
      <c r="SU74" s="357"/>
      <c r="SV74" s="357"/>
      <c r="SW74" s="357"/>
      <c r="SX74" s="357"/>
      <c r="SY74" s="357"/>
      <c r="SZ74" s="357"/>
      <c r="TA74" s="357"/>
      <c r="TB74" s="357"/>
      <c r="TC74" s="357"/>
      <c r="TD74" s="357"/>
      <c r="TE74" s="357"/>
      <c r="TF74" s="357"/>
      <c r="TG74" s="357"/>
      <c r="TH74" s="357"/>
      <c r="TI74" s="357"/>
      <c r="TJ74" s="357"/>
      <c r="TK74" s="357"/>
      <c r="TL74" s="357"/>
      <c r="TM74" s="357"/>
      <c r="TN74" s="357"/>
      <c r="TO74" s="357"/>
      <c r="TP74" s="357"/>
      <c r="TQ74" s="357"/>
      <c r="TR74" s="357"/>
      <c r="TS74" s="357"/>
      <c r="TT74" s="357"/>
      <c r="TU74" s="357"/>
      <c r="TV74" s="357"/>
      <c r="TW74" s="357"/>
      <c r="TX74" s="357"/>
      <c r="TY74" s="357"/>
      <c r="TZ74" s="357"/>
      <c r="UA74" s="357"/>
      <c r="UB74" s="357"/>
      <c r="UC74" s="357"/>
      <c r="UD74" s="357"/>
      <c r="UE74" s="357"/>
      <c r="UF74" s="357"/>
      <c r="UG74" s="357"/>
      <c r="UH74" s="357"/>
      <c r="UI74" s="357"/>
      <c r="UJ74" s="357"/>
      <c r="UK74" s="357"/>
      <c r="UL74" s="357"/>
      <c r="UM74" s="357"/>
      <c r="UN74" s="357"/>
      <c r="UO74" s="357"/>
      <c r="UP74" s="357"/>
      <c r="UQ74" s="357"/>
      <c r="UR74" s="357"/>
      <c r="US74" s="357"/>
      <c r="UT74" s="357"/>
      <c r="UU74" s="357"/>
      <c r="UV74" s="357"/>
      <c r="UW74" s="357"/>
      <c r="UX74" s="357"/>
      <c r="UY74" s="357"/>
      <c r="UZ74" s="357"/>
      <c r="VA74" s="357"/>
      <c r="VB74" s="357"/>
      <c r="VC74" s="357"/>
      <c r="VD74" s="357"/>
      <c r="VE74" s="357"/>
      <c r="VF74" s="357"/>
      <c r="VG74" s="357"/>
      <c r="VH74" s="357"/>
      <c r="VI74" s="357"/>
      <c r="VJ74" s="357"/>
      <c r="VK74" s="357"/>
      <c r="VL74" s="357"/>
      <c r="VM74" s="357"/>
      <c r="VN74" s="357"/>
    </row>
    <row r="75" spans="1:586" s="307" customFormat="1" ht="14.1" customHeight="1">
      <c r="A75" s="357"/>
      <c r="B75" s="363" t="s">
        <v>420</v>
      </c>
      <c r="C75" s="317"/>
      <c r="D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54"/>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357"/>
      <c r="MV75" s="357"/>
      <c r="MW75" s="357"/>
      <c r="MX75" s="357"/>
      <c r="MY75" s="357"/>
      <c r="MZ75" s="357"/>
      <c r="NA75" s="357"/>
      <c r="NB75" s="357"/>
      <c r="NC75" s="357"/>
      <c r="ND75" s="357"/>
      <c r="NE75" s="357"/>
      <c r="NF75" s="357"/>
      <c r="NG75" s="357"/>
      <c r="NH75" s="357"/>
      <c r="NI75" s="357"/>
      <c r="NJ75" s="357"/>
      <c r="NK75" s="357"/>
      <c r="NL75" s="357"/>
      <c r="NM75" s="357"/>
      <c r="NN75" s="357"/>
      <c r="NO75" s="357"/>
      <c r="NP75" s="357"/>
      <c r="NQ75" s="357"/>
      <c r="NR75" s="357"/>
      <c r="NS75" s="357"/>
      <c r="NT75" s="357"/>
      <c r="NU75" s="357"/>
      <c r="NV75" s="357"/>
      <c r="NW75" s="357"/>
      <c r="NX75" s="357"/>
      <c r="NY75" s="357"/>
      <c r="NZ75" s="357"/>
      <c r="OA75" s="357"/>
      <c r="OB75" s="357"/>
      <c r="OC75" s="357"/>
      <c r="OD75" s="357"/>
      <c r="OE75" s="357"/>
      <c r="OF75" s="357"/>
      <c r="OG75" s="357"/>
      <c r="OH75" s="357"/>
      <c r="OI75" s="357"/>
      <c r="OJ75" s="357"/>
      <c r="OK75" s="357"/>
      <c r="OL75" s="357"/>
      <c r="OM75" s="357"/>
      <c r="ON75" s="357"/>
      <c r="OO75" s="357"/>
      <c r="OP75" s="357"/>
      <c r="OQ75" s="357"/>
      <c r="OR75" s="357"/>
      <c r="OS75" s="357"/>
      <c r="OT75" s="357"/>
      <c r="OU75" s="357"/>
      <c r="OV75" s="357"/>
      <c r="OW75" s="357"/>
      <c r="OX75" s="357"/>
      <c r="OY75" s="357"/>
      <c r="OZ75" s="357"/>
      <c r="PA75" s="357"/>
      <c r="PB75" s="357"/>
      <c r="PC75" s="357"/>
      <c r="PD75" s="357"/>
      <c r="PE75" s="357"/>
      <c r="PF75" s="357"/>
      <c r="PG75" s="357"/>
      <c r="PH75" s="357"/>
      <c r="PI75" s="357"/>
      <c r="PJ75" s="357"/>
      <c r="PK75" s="357"/>
      <c r="PL75" s="357"/>
      <c r="PM75" s="357"/>
      <c r="PN75" s="357"/>
      <c r="PO75" s="357"/>
      <c r="PP75" s="357"/>
      <c r="PQ75" s="357"/>
      <c r="PR75" s="357"/>
      <c r="PS75" s="357"/>
      <c r="PT75" s="357"/>
      <c r="PU75" s="357"/>
      <c r="PV75" s="357"/>
      <c r="PW75" s="357"/>
      <c r="PX75" s="357"/>
      <c r="PY75" s="357"/>
      <c r="PZ75" s="357"/>
      <c r="QA75" s="357"/>
      <c r="QB75" s="357"/>
      <c r="QC75" s="357"/>
      <c r="QD75" s="357"/>
      <c r="QE75" s="357"/>
      <c r="QF75" s="357"/>
      <c r="QG75" s="357"/>
      <c r="QH75" s="357"/>
      <c r="QI75" s="357"/>
      <c r="QJ75" s="357"/>
      <c r="QK75" s="357"/>
      <c r="QL75" s="357"/>
      <c r="QM75" s="357"/>
      <c r="QN75" s="357"/>
      <c r="QO75" s="357"/>
      <c r="QP75" s="357"/>
      <c r="QQ75" s="357"/>
      <c r="QR75" s="357"/>
      <c r="QS75" s="357"/>
      <c r="QT75" s="357"/>
      <c r="QU75" s="357"/>
      <c r="QV75" s="357"/>
      <c r="QW75" s="357"/>
      <c r="QX75" s="357"/>
      <c r="QY75" s="357"/>
      <c r="QZ75" s="357"/>
      <c r="RA75" s="357"/>
      <c r="RB75" s="357"/>
      <c r="RC75" s="357"/>
      <c r="RD75" s="357"/>
      <c r="RE75" s="357"/>
      <c r="RF75" s="357"/>
      <c r="RG75" s="357"/>
      <c r="RH75" s="357"/>
      <c r="RI75" s="357"/>
      <c r="RJ75" s="357"/>
      <c r="RK75" s="357"/>
      <c r="RL75" s="357"/>
      <c r="RM75" s="357"/>
      <c r="RN75" s="357"/>
      <c r="RO75" s="357"/>
      <c r="RP75" s="357"/>
      <c r="RQ75" s="357"/>
      <c r="RR75" s="357"/>
      <c r="RS75" s="357"/>
      <c r="RT75" s="357"/>
      <c r="RU75" s="357"/>
      <c r="RV75" s="357"/>
      <c r="RW75" s="357"/>
      <c r="RX75" s="357"/>
      <c r="RY75" s="357"/>
      <c r="RZ75" s="357"/>
      <c r="SA75" s="357"/>
      <c r="SB75" s="357"/>
      <c r="SC75" s="357"/>
      <c r="SD75" s="357"/>
      <c r="SE75" s="357"/>
      <c r="SF75" s="357"/>
      <c r="SG75" s="357"/>
      <c r="SH75" s="357"/>
      <c r="SI75" s="357"/>
      <c r="SJ75" s="357"/>
      <c r="SK75" s="357"/>
      <c r="SL75" s="357"/>
      <c r="SM75" s="357"/>
      <c r="SN75" s="357"/>
      <c r="SO75" s="357"/>
      <c r="SP75" s="357"/>
      <c r="SQ75" s="357"/>
      <c r="SR75" s="357"/>
      <c r="SS75" s="357"/>
      <c r="ST75" s="357"/>
      <c r="SU75" s="357"/>
      <c r="SV75" s="357"/>
      <c r="SW75" s="357"/>
      <c r="SX75" s="357"/>
      <c r="SY75" s="357"/>
      <c r="SZ75" s="357"/>
      <c r="TA75" s="357"/>
      <c r="TB75" s="357"/>
      <c r="TC75" s="357"/>
      <c r="TD75" s="357"/>
      <c r="TE75" s="357"/>
      <c r="TF75" s="357"/>
      <c r="TG75" s="357"/>
      <c r="TH75" s="357"/>
      <c r="TI75" s="357"/>
      <c r="TJ75" s="357"/>
      <c r="TK75" s="357"/>
      <c r="TL75" s="357"/>
      <c r="TM75" s="357"/>
      <c r="TN75" s="357"/>
      <c r="TO75" s="357"/>
      <c r="TP75" s="357"/>
      <c r="TQ75" s="357"/>
      <c r="TR75" s="357"/>
      <c r="TS75" s="357"/>
      <c r="TT75" s="357"/>
      <c r="TU75" s="357"/>
      <c r="TV75" s="357"/>
      <c r="TW75" s="357"/>
      <c r="TX75" s="357"/>
      <c r="TY75" s="357"/>
      <c r="TZ75" s="357"/>
      <c r="UA75" s="357"/>
      <c r="UB75" s="357"/>
      <c r="UC75" s="357"/>
      <c r="UD75" s="357"/>
      <c r="UE75" s="357"/>
      <c r="UF75" s="357"/>
      <c r="UG75" s="357"/>
      <c r="UH75" s="357"/>
      <c r="UI75" s="357"/>
      <c r="UJ75" s="357"/>
      <c r="UK75" s="357"/>
      <c r="UL75" s="357"/>
      <c r="UM75" s="357"/>
      <c r="UN75" s="357"/>
      <c r="UO75" s="357"/>
      <c r="UP75" s="357"/>
      <c r="UQ75" s="357"/>
      <c r="UR75" s="357"/>
      <c r="US75" s="357"/>
      <c r="UT75" s="357"/>
      <c r="UU75" s="357"/>
      <c r="UV75" s="357"/>
      <c r="UW75" s="357"/>
      <c r="UX75" s="357"/>
      <c r="UY75" s="357"/>
      <c r="UZ75" s="357"/>
      <c r="VA75" s="357"/>
      <c r="VB75" s="357"/>
      <c r="VC75" s="357"/>
      <c r="VD75" s="357"/>
      <c r="VE75" s="357"/>
      <c r="VF75" s="357"/>
      <c r="VG75" s="357"/>
      <c r="VH75" s="357"/>
      <c r="VI75" s="357"/>
      <c r="VJ75" s="357"/>
      <c r="VK75" s="357"/>
      <c r="VL75" s="357"/>
      <c r="VM75" s="357"/>
      <c r="VN75" s="357"/>
    </row>
    <row r="76" spans="1:586" s="307" customFormat="1" ht="14.1" customHeight="1">
      <c r="A76" s="363"/>
      <c r="B76" s="364"/>
      <c r="C76" s="364"/>
      <c r="D76" s="364"/>
      <c r="E76" s="317" t="s">
        <v>449</v>
      </c>
      <c r="F76" s="364"/>
      <c r="G76" s="364"/>
      <c r="H76" s="1172"/>
      <c r="I76" s="1172"/>
      <c r="J76" s="1172"/>
      <c r="K76" s="1145" t="s">
        <v>450</v>
      </c>
      <c r="L76" s="1145"/>
      <c r="M76" s="1172"/>
      <c r="N76" s="1172"/>
      <c r="O76" s="1145" t="s">
        <v>451</v>
      </c>
      <c r="P76" s="1145"/>
      <c r="Q76" s="1172"/>
      <c r="R76" s="1172"/>
      <c r="S76" s="1145" t="s">
        <v>452</v>
      </c>
      <c r="T76" s="1145"/>
      <c r="U76" s="1145"/>
      <c r="V76" s="317"/>
      <c r="W76" s="1146" t="s">
        <v>1079</v>
      </c>
      <c r="X76" s="1146"/>
      <c r="Y76" s="1146"/>
      <c r="Z76" s="1146"/>
      <c r="AA76" s="1175"/>
      <c r="AB76" s="1175"/>
      <c r="AC76" s="1175"/>
      <c r="AD76" s="1175"/>
      <c r="AE76" s="1175"/>
      <c r="AF76" s="1175"/>
      <c r="AG76" s="1175"/>
      <c r="AH76" s="1175"/>
      <c r="AI76" s="1175"/>
      <c r="AJ76" s="1175"/>
      <c r="AK76" s="1175"/>
      <c r="AL76" s="1175"/>
      <c r="AM76" s="1175"/>
      <c r="AN76" s="1175"/>
      <c r="AO76" s="354"/>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357"/>
      <c r="MV76" s="357"/>
      <c r="MW76" s="357"/>
      <c r="MX76" s="357"/>
      <c r="MY76" s="357"/>
      <c r="MZ76" s="357"/>
      <c r="NA76" s="357"/>
      <c r="NB76" s="357"/>
      <c r="NC76" s="357"/>
      <c r="ND76" s="357"/>
      <c r="NE76" s="357"/>
      <c r="NF76" s="357"/>
      <c r="NG76" s="357"/>
      <c r="NH76" s="357"/>
      <c r="NI76" s="357"/>
      <c r="NJ76" s="357"/>
      <c r="NK76" s="357"/>
      <c r="NL76" s="357"/>
      <c r="NM76" s="357"/>
      <c r="NN76" s="357"/>
      <c r="NO76" s="357"/>
      <c r="NP76" s="357"/>
      <c r="NQ76" s="357"/>
      <c r="NR76" s="357"/>
      <c r="NS76" s="357"/>
      <c r="NT76" s="357"/>
      <c r="NU76" s="357"/>
      <c r="NV76" s="357"/>
      <c r="NW76" s="357"/>
      <c r="NX76" s="357"/>
      <c r="NY76" s="357"/>
      <c r="NZ76" s="357"/>
      <c r="OA76" s="357"/>
      <c r="OB76" s="357"/>
      <c r="OC76" s="357"/>
      <c r="OD76" s="357"/>
      <c r="OE76" s="357"/>
      <c r="OF76" s="357"/>
      <c r="OG76" s="357"/>
      <c r="OH76" s="357"/>
      <c r="OI76" s="357"/>
      <c r="OJ76" s="357"/>
      <c r="OK76" s="357"/>
      <c r="OL76" s="357"/>
      <c r="OM76" s="357"/>
      <c r="ON76" s="357"/>
      <c r="OO76" s="357"/>
      <c r="OP76" s="357"/>
      <c r="OQ76" s="357"/>
      <c r="OR76" s="357"/>
      <c r="OS76" s="357"/>
      <c r="OT76" s="357"/>
      <c r="OU76" s="357"/>
      <c r="OV76" s="357"/>
      <c r="OW76" s="357"/>
      <c r="OX76" s="357"/>
      <c r="OY76" s="357"/>
      <c r="OZ76" s="357"/>
      <c r="PA76" s="357"/>
      <c r="PB76" s="357"/>
      <c r="PC76" s="357"/>
      <c r="PD76" s="357"/>
      <c r="PE76" s="357"/>
      <c r="PF76" s="357"/>
      <c r="PG76" s="357"/>
      <c r="PH76" s="357"/>
      <c r="PI76" s="357"/>
      <c r="PJ76" s="357"/>
      <c r="PK76" s="357"/>
      <c r="PL76" s="357"/>
      <c r="PM76" s="357"/>
      <c r="PN76" s="357"/>
      <c r="PO76" s="357"/>
      <c r="PP76" s="357"/>
      <c r="PQ76" s="357"/>
      <c r="PR76" s="357"/>
      <c r="PS76" s="357"/>
      <c r="PT76" s="357"/>
      <c r="PU76" s="357"/>
      <c r="PV76" s="357"/>
      <c r="PW76" s="357"/>
      <c r="PX76" s="357"/>
      <c r="PY76" s="357"/>
      <c r="PZ76" s="357"/>
      <c r="QA76" s="357"/>
      <c r="QB76" s="357"/>
      <c r="QC76" s="357"/>
      <c r="QD76" s="357"/>
      <c r="QE76" s="357"/>
      <c r="QF76" s="357"/>
      <c r="QG76" s="357"/>
      <c r="QH76" s="357"/>
      <c r="QI76" s="357"/>
      <c r="QJ76" s="357"/>
      <c r="QK76" s="357"/>
      <c r="QL76" s="357"/>
      <c r="QM76" s="357"/>
      <c r="QN76" s="357"/>
      <c r="QO76" s="357"/>
      <c r="QP76" s="357"/>
      <c r="QQ76" s="357"/>
      <c r="QR76" s="357"/>
      <c r="QS76" s="357"/>
      <c r="QT76" s="357"/>
      <c r="QU76" s="357"/>
      <c r="QV76" s="357"/>
      <c r="QW76" s="357"/>
      <c r="QX76" s="357"/>
      <c r="QY76" s="357"/>
      <c r="QZ76" s="357"/>
      <c r="RA76" s="357"/>
      <c r="RB76" s="357"/>
      <c r="RC76" s="357"/>
      <c r="RD76" s="357"/>
      <c r="RE76" s="357"/>
      <c r="RF76" s="357"/>
      <c r="RG76" s="357"/>
      <c r="RH76" s="357"/>
      <c r="RI76" s="357"/>
      <c r="RJ76" s="357"/>
      <c r="RK76" s="357"/>
      <c r="RL76" s="357"/>
      <c r="RM76" s="357"/>
      <c r="RN76" s="357"/>
      <c r="RO76" s="357"/>
      <c r="RP76" s="357"/>
      <c r="RQ76" s="357"/>
      <c r="RR76" s="357"/>
      <c r="RS76" s="357"/>
      <c r="RT76" s="357"/>
      <c r="RU76" s="357"/>
      <c r="RV76" s="357"/>
      <c r="RW76" s="357"/>
      <c r="RX76" s="357"/>
      <c r="RY76" s="357"/>
      <c r="RZ76" s="357"/>
      <c r="SA76" s="357"/>
      <c r="SB76" s="357"/>
      <c r="SC76" s="357"/>
      <c r="SD76" s="357"/>
      <c r="SE76" s="357"/>
      <c r="SF76" s="357"/>
      <c r="SG76" s="357"/>
      <c r="SH76" s="357"/>
      <c r="SI76" s="357"/>
      <c r="SJ76" s="357"/>
      <c r="SK76" s="357"/>
      <c r="SL76" s="357"/>
      <c r="SM76" s="357"/>
      <c r="SN76" s="357"/>
      <c r="SO76" s="357"/>
      <c r="SP76" s="357"/>
      <c r="SQ76" s="357"/>
      <c r="SR76" s="357"/>
      <c r="SS76" s="357"/>
      <c r="ST76" s="357"/>
      <c r="SU76" s="357"/>
      <c r="SV76" s="357"/>
      <c r="SW76" s="357"/>
      <c r="SX76" s="357"/>
      <c r="SY76" s="357"/>
      <c r="SZ76" s="357"/>
      <c r="TA76" s="357"/>
      <c r="TB76" s="357"/>
      <c r="TC76" s="357"/>
      <c r="TD76" s="357"/>
      <c r="TE76" s="357"/>
      <c r="TF76" s="357"/>
      <c r="TG76" s="357"/>
      <c r="TH76" s="357"/>
      <c r="TI76" s="357"/>
      <c r="TJ76" s="357"/>
      <c r="TK76" s="357"/>
      <c r="TL76" s="357"/>
      <c r="TM76" s="357"/>
      <c r="TN76" s="357"/>
      <c r="TO76" s="357"/>
      <c r="TP76" s="357"/>
      <c r="TQ76" s="357"/>
      <c r="TR76" s="357"/>
      <c r="TS76" s="357"/>
      <c r="TT76" s="357"/>
      <c r="TU76" s="357"/>
      <c r="TV76" s="357"/>
      <c r="TW76" s="357"/>
      <c r="TX76" s="357"/>
      <c r="TY76" s="357"/>
      <c r="TZ76" s="357"/>
      <c r="UA76" s="357"/>
      <c r="UB76" s="357"/>
      <c r="UC76" s="357"/>
      <c r="UD76" s="357"/>
      <c r="UE76" s="357"/>
      <c r="UF76" s="357"/>
      <c r="UG76" s="357"/>
      <c r="UH76" s="357"/>
      <c r="UI76" s="357"/>
      <c r="UJ76" s="357"/>
      <c r="UK76" s="357"/>
      <c r="UL76" s="357"/>
      <c r="UM76" s="357"/>
      <c r="UN76" s="357"/>
      <c r="UO76" s="357"/>
      <c r="UP76" s="357"/>
      <c r="UQ76" s="357"/>
      <c r="UR76" s="357"/>
      <c r="US76" s="357"/>
      <c r="UT76" s="357"/>
      <c r="UU76" s="357"/>
      <c r="UV76" s="357"/>
      <c r="UW76" s="357"/>
      <c r="UX76" s="357"/>
      <c r="UY76" s="357"/>
      <c r="UZ76" s="357"/>
      <c r="VA76" s="357"/>
      <c r="VB76" s="357"/>
      <c r="VC76" s="357"/>
      <c r="VD76" s="357"/>
      <c r="VE76" s="357"/>
      <c r="VF76" s="357"/>
      <c r="VG76" s="357"/>
      <c r="VH76" s="357"/>
      <c r="VI76" s="357"/>
      <c r="VJ76" s="357"/>
      <c r="VK76" s="357"/>
      <c r="VL76" s="357"/>
      <c r="VM76" s="357"/>
      <c r="VN76" s="357"/>
    </row>
    <row r="77" spans="1:586" s="307" customFormat="1" ht="14.1" customHeight="1">
      <c r="A77" s="363"/>
      <c r="B77" s="363"/>
      <c r="C77" s="363"/>
      <c r="D77" s="363"/>
      <c r="E77" s="439" t="s">
        <v>1087</v>
      </c>
      <c r="F77" s="363"/>
      <c r="G77" s="363"/>
      <c r="H77" s="1173"/>
      <c r="I77" s="1173"/>
      <c r="J77" s="1173"/>
      <c r="K77" s="1147" t="s">
        <v>454</v>
      </c>
      <c r="L77" s="1147"/>
      <c r="M77" s="1173"/>
      <c r="N77" s="1173"/>
      <c r="O77" s="1147" t="s">
        <v>455</v>
      </c>
      <c r="P77" s="1147"/>
      <c r="Q77" s="1173"/>
      <c r="R77" s="1173"/>
      <c r="S77" s="1147" t="s">
        <v>456</v>
      </c>
      <c r="T77" s="1147"/>
      <c r="U77" s="1147"/>
      <c r="V77" s="1174" t="s">
        <v>1080</v>
      </c>
      <c r="W77" s="1174"/>
      <c r="X77" s="1174"/>
      <c r="Y77" s="1174"/>
      <c r="Z77" s="1174"/>
      <c r="AA77" s="1176"/>
      <c r="AB77" s="1176"/>
      <c r="AC77" s="1176"/>
      <c r="AD77" s="1176"/>
      <c r="AE77" s="1176"/>
      <c r="AF77" s="1176"/>
      <c r="AG77" s="1176"/>
      <c r="AH77" s="1176"/>
      <c r="AI77" s="1176"/>
      <c r="AJ77" s="1176"/>
      <c r="AK77" s="1176"/>
      <c r="AL77" s="1176"/>
      <c r="AM77" s="1176"/>
      <c r="AN77" s="1176"/>
      <c r="AO77" s="354"/>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357"/>
      <c r="MV77" s="357"/>
      <c r="MW77" s="357"/>
      <c r="MX77" s="357"/>
      <c r="MY77" s="357"/>
      <c r="MZ77" s="357"/>
      <c r="NA77" s="357"/>
      <c r="NB77" s="357"/>
      <c r="NC77" s="357"/>
      <c r="ND77" s="357"/>
      <c r="NE77" s="357"/>
      <c r="NF77" s="357"/>
      <c r="NG77" s="357"/>
      <c r="NH77" s="357"/>
      <c r="NI77" s="357"/>
      <c r="NJ77" s="357"/>
      <c r="NK77" s="357"/>
      <c r="NL77" s="357"/>
      <c r="NM77" s="357"/>
      <c r="NN77" s="357"/>
      <c r="NO77" s="357"/>
      <c r="NP77" s="357"/>
      <c r="NQ77" s="357"/>
      <c r="NR77" s="357"/>
      <c r="NS77" s="357"/>
      <c r="NT77" s="357"/>
      <c r="NU77" s="357"/>
      <c r="NV77" s="357"/>
      <c r="NW77" s="357"/>
      <c r="NX77" s="357"/>
      <c r="NY77" s="357"/>
      <c r="NZ77" s="357"/>
      <c r="OA77" s="357"/>
      <c r="OB77" s="357"/>
      <c r="OC77" s="357"/>
      <c r="OD77" s="357"/>
      <c r="OE77" s="357"/>
      <c r="OF77" s="357"/>
      <c r="OG77" s="357"/>
      <c r="OH77" s="357"/>
      <c r="OI77" s="357"/>
      <c r="OJ77" s="357"/>
      <c r="OK77" s="357"/>
      <c r="OL77" s="357"/>
      <c r="OM77" s="357"/>
      <c r="ON77" s="357"/>
      <c r="OO77" s="357"/>
      <c r="OP77" s="357"/>
      <c r="OQ77" s="357"/>
      <c r="OR77" s="357"/>
      <c r="OS77" s="357"/>
      <c r="OT77" s="357"/>
      <c r="OU77" s="357"/>
      <c r="OV77" s="357"/>
      <c r="OW77" s="357"/>
      <c r="OX77" s="357"/>
      <c r="OY77" s="357"/>
      <c r="OZ77" s="357"/>
      <c r="PA77" s="357"/>
      <c r="PB77" s="357"/>
      <c r="PC77" s="357"/>
      <c r="PD77" s="357"/>
      <c r="PE77" s="357"/>
      <c r="PF77" s="357"/>
      <c r="PG77" s="357"/>
      <c r="PH77" s="357"/>
      <c r="PI77" s="357"/>
      <c r="PJ77" s="357"/>
      <c r="PK77" s="357"/>
      <c r="PL77" s="357"/>
      <c r="PM77" s="357"/>
      <c r="PN77" s="357"/>
      <c r="PO77" s="357"/>
      <c r="PP77" s="357"/>
      <c r="PQ77" s="357"/>
      <c r="PR77" s="357"/>
      <c r="PS77" s="357"/>
      <c r="PT77" s="357"/>
      <c r="PU77" s="357"/>
      <c r="PV77" s="357"/>
      <c r="PW77" s="357"/>
      <c r="PX77" s="357"/>
      <c r="PY77" s="357"/>
      <c r="PZ77" s="357"/>
      <c r="QA77" s="357"/>
      <c r="QB77" s="357"/>
      <c r="QC77" s="357"/>
      <c r="QD77" s="357"/>
      <c r="QE77" s="357"/>
      <c r="QF77" s="357"/>
      <c r="QG77" s="357"/>
      <c r="QH77" s="357"/>
      <c r="QI77" s="357"/>
      <c r="QJ77" s="357"/>
      <c r="QK77" s="357"/>
      <c r="QL77" s="357"/>
      <c r="QM77" s="357"/>
      <c r="QN77" s="357"/>
      <c r="QO77" s="357"/>
      <c r="QP77" s="357"/>
      <c r="QQ77" s="357"/>
      <c r="QR77" s="357"/>
      <c r="QS77" s="357"/>
      <c r="QT77" s="357"/>
      <c r="QU77" s="357"/>
      <c r="QV77" s="357"/>
      <c r="QW77" s="357"/>
      <c r="QX77" s="357"/>
      <c r="QY77" s="357"/>
      <c r="QZ77" s="357"/>
      <c r="RA77" s="357"/>
      <c r="RB77" s="357"/>
      <c r="RC77" s="357"/>
      <c r="RD77" s="357"/>
      <c r="RE77" s="357"/>
      <c r="RF77" s="357"/>
      <c r="RG77" s="357"/>
      <c r="RH77" s="357"/>
      <c r="RI77" s="357"/>
      <c r="RJ77" s="357"/>
      <c r="RK77" s="357"/>
      <c r="RL77" s="357"/>
      <c r="RM77" s="357"/>
      <c r="RN77" s="357"/>
      <c r="RO77" s="357"/>
      <c r="RP77" s="357"/>
      <c r="RQ77" s="357"/>
      <c r="RR77" s="357"/>
      <c r="RS77" s="357"/>
      <c r="RT77" s="357"/>
      <c r="RU77" s="357"/>
      <c r="RV77" s="357"/>
      <c r="RW77" s="357"/>
      <c r="RX77" s="357"/>
      <c r="RY77" s="357"/>
      <c r="RZ77" s="357"/>
      <c r="SA77" s="357"/>
      <c r="SB77" s="357"/>
      <c r="SC77" s="357"/>
      <c r="SD77" s="357"/>
      <c r="SE77" s="357"/>
      <c r="SF77" s="357"/>
      <c r="SG77" s="357"/>
      <c r="SH77" s="357"/>
      <c r="SI77" s="357"/>
      <c r="SJ77" s="357"/>
      <c r="SK77" s="357"/>
      <c r="SL77" s="357"/>
      <c r="SM77" s="357"/>
      <c r="SN77" s="357"/>
      <c r="SO77" s="357"/>
      <c r="SP77" s="357"/>
      <c r="SQ77" s="357"/>
      <c r="SR77" s="357"/>
      <c r="SS77" s="357"/>
      <c r="ST77" s="357"/>
      <c r="SU77" s="357"/>
      <c r="SV77" s="357"/>
      <c r="SW77" s="357"/>
      <c r="SX77" s="357"/>
      <c r="SY77" s="357"/>
      <c r="SZ77" s="357"/>
      <c r="TA77" s="357"/>
      <c r="TB77" s="357"/>
      <c r="TC77" s="357"/>
      <c r="TD77" s="357"/>
      <c r="TE77" s="357"/>
      <c r="TF77" s="357"/>
      <c r="TG77" s="357"/>
      <c r="TH77" s="357"/>
      <c r="TI77" s="357"/>
      <c r="TJ77" s="357"/>
      <c r="TK77" s="357"/>
      <c r="TL77" s="357"/>
      <c r="TM77" s="357"/>
      <c r="TN77" s="357"/>
      <c r="TO77" s="357"/>
      <c r="TP77" s="357"/>
      <c r="TQ77" s="357"/>
      <c r="TR77" s="357"/>
      <c r="TS77" s="357"/>
      <c r="TT77" s="357"/>
      <c r="TU77" s="357"/>
      <c r="TV77" s="357"/>
      <c r="TW77" s="357"/>
      <c r="TX77" s="357"/>
      <c r="TY77" s="357"/>
      <c r="TZ77" s="357"/>
      <c r="UA77" s="357"/>
      <c r="UB77" s="357"/>
      <c r="UC77" s="357"/>
      <c r="UD77" s="357"/>
      <c r="UE77" s="357"/>
      <c r="UF77" s="357"/>
      <c r="UG77" s="357"/>
      <c r="UH77" s="357"/>
      <c r="UI77" s="357"/>
      <c r="UJ77" s="357"/>
      <c r="UK77" s="357"/>
      <c r="UL77" s="357"/>
      <c r="UM77" s="357"/>
      <c r="UN77" s="357"/>
      <c r="UO77" s="357"/>
      <c r="UP77" s="357"/>
      <c r="UQ77" s="357"/>
      <c r="UR77" s="357"/>
      <c r="US77" s="357"/>
      <c r="UT77" s="357"/>
      <c r="UU77" s="357"/>
      <c r="UV77" s="357"/>
      <c r="UW77" s="357"/>
      <c r="UX77" s="357"/>
      <c r="UY77" s="357"/>
      <c r="UZ77" s="357"/>
      <c r="VA77" s="357"/>
      <c r="VB77" s="357"/>
      <c r="VC77" s="357"/>
      <c r="VD77" s="357"/>
      <c r="VE77" s="357"/>
      <c r="VF77" s="357"/>
      <c r="VG77" s="357"/>
      <c r="VH77" s="357"/>
      <c r="VI77" s="357"/>
      <c r="VJ77" s="357"/>
      <c r="VK77" s="357"/>
      <c r="VL77" s="357"/>
      <c r="VM77" s="357"/>
      <c r="VN77" s="357"/>
    </row>
    <row r="78" spans="1:586" s="307" customFormat="1" ht="15.6" customHeight="1">
      <c r="A78" s="357"/>
      <c r="B78" s="363"/>
      <c r="C78" s="363"/>
      <c r="D78" s="363"/>
      <c r="E78" s="363"/>
      <c r="F78" s="363"/>
      <c r="G78" s="363"/>
      <c r="H78" s="365"/>
      <c r="I78" s="365"/>
      <c r="J78" s="365"/>
      <c r="K78" s="363"/>
      <c r="L78" s="363"/>
      <c r="M78" s="365"/>
      <c r="N78" s="365"/>
      <c r="O78" s="363"/>
      <c r="P78" s="363"/>
      <c r="Q78" s="365"/>
      <c r="R78" s="365"/>
      <c r="S78" s="363"/>
      <c r="T78" s="363"/>
      <c r="U78" s="363"/>
      <c r="V78" s="317"/>
      <c r="W78" s="367"/>
      <c r="X78" s="367"/>
      <c r="Y78" s="367"/>
      <c r="Z78" s="367"/>
      <c r="AA78" s="368"/>
      <c r="AB78" s="368"/>
      <c r="AC78" s="368"/>
      <c r="AD78" s="368"/>
      <c r="AE78" s="368"/>
      <c r="AF78" s="368"/>
      <c r="AG78" s="368"/>
      <c r="AH78" s="368"/>
      <c r="AI78" s="368"/>
      <c r="AJ78" s="368"/>
      <c r="AK78" s="368"/>
      <c r="AL78" s="368"/>
      <c r="AM78" s="370"/>
      <c r="AN78" s="370"/>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357"/>
      <c r="MV78" s="357"/>
      <c r="MW78" s="357"/>
      <c r="MX78" s="357"/>
      <c r="MY78" s="357"/>
      <c r="MZ78" s="357"/>
      <c r="NA78" s="357"/>
      <c r="NB78" s="357"/>
      <c r="NC78" s="357"/>
      <c r="ND78" s="357"/>
      <c r="NE78" s="357"/>
      <c r="NF78" s="357"/>
      <c r="NG78" s="357"/>
      <c r="NH78" s="357"/>
      <c r="NI78" s="357"/>
      <c r="NJ78" s="357"/>
      <c r="NK78" s="357"/>
      <c r="NL78" s="357"/>
      <c r="NM78" s="357"/>
      <c r="NN78" s="357"/>
      <c r="NO78" s="357"/>
      <c r="NP78" s="357"/>
      <c r="NQ78" s="357"/>
      <c r="NR78" s="357"/>
      <c r="NS78" s="357"/>
      <c r="NT78" s="357"/>
      <c r="NU78" s="357"/>
      <c r="NV78" s="357"/>
      <c r="NW78" s="357"/>
      <c r="NX78" s="357"/>
      <c r="NY78" s="357"/>
      <c r="NZ78" s="357"/>
      <c r="OA78" s="357"/>
      <c r="OB78" s="357"/>
      <c r="OC78" s="357"/>
      <c r="OD78" s="357"/>
      <c r="OE78" s="357"/>
      <c r="OF78" s="357"/>
      <c r="OG78" s="357"/>
      <c r="OH78" s="357"/>
      <c r="OI78" s="357"/>
      <c r="OJ78" s="357"/>
      <c r="OK78" s="357"/>
      <c r="OL78" s="357"/>
      <c r="OM78" s="357"/>
      <c r="ON78" s="357"/>
      <c r="OO78" s="357"/>
      <c r="OP78" s="357"/>
      <c r="OQ78" s="357"/>
      <c r="OR78" s="357"/>
      <c r="OS78" s="357"/>
      <c r="OT78" s="357"/>
      <c r="OU78" s="357"/>
      <c r="OV78" s="357"/>
      <c r="OW78" s="357"/>
      <c r="OX78" s="357"/>
      <c r="OY78" s="357"/>
      <c r="OZ78" s="357"/>
      <c r="PA78" s="357"/>
      <c r="PB78" s="357"/>
      <c r="PC78" s="357"/>
      <c r="PD78" s="357"/>
      <c r="PE78" s="357"/>
      <c r="PF78" s="357"/>
      <c r="PG78" s="357"/>
      <c r="PH78" s="357"/>
      <c r="PI78" s="357"/>
      <c r="PJ78" s="357"/>
      <c r="PK78" s="357"/>
      <c r="PL78" s="357"/>
      <c r="PM78" s="357"/>
      <c r="PN78" s="357"/>
      <c r="PO78" s="357"/>
      <c r="PP78" s="357"/>
      <c r="PQ78" s="357"/>
      <c r="PR78" s="357"/>
      <c r="PS78" s="357"/>
      <c r="PT78" s="357"/>
      <c r="PU78" s="357"/>
      <c r="PV78" s="357"/>
      <c r="PW78" s="357"/>
      <c r="PX78" s="357"/>
      <c r="PY78" s="357"/>
      <c r="PZ78" s="357"/>
      <c r="QA78" s="357"/>
      <c r="QB78" s="357"/>
      <c r="QC78" s="357"/>
      <c r="QD78" s="357"/>
      <c r="QE78" s="357"/>
      <c r="QF78" s="357"/>
      <c r="QG78" s="357"/>
      <c r="QH78" s="357"/>
      <c r="QI78" s="357"/>
      <c r="QJ78" s="357"/>
      <c r="QK78" s="357"/>
      <c r="QL78" s="357"/>
      <c r="QM78" s="357"/>
      <c r="QN78" s="357"/>
      <c r="QO78" s="357"/>
      <c r="QP78" s="357"/>
      <c r="QQ78" s="357"/>
      <c r="QR78" s="357"/>
      <c r="QS78" s="357"/>
      <c r="QT78" s="357"/>
      <c r="QU78" s="357"/>
      <c r="QV78" s="357"/>
      <c r="QW78" s="357"/>
      <c r="QX78" s="357"/>
      <c r="QY78" s="357"/>
      <c r="QZ78" s="357"/>
      <c r="RA78" s="357"/>
      <c r="RB78" s="357"/>
      <c r="RC78" s="357"/>
      <c r="RD78" s="357"/>
      <c r="RE78" s="357"/>
      <c r="RF78" s="357"/>
      <c r="RG78" s="357"/>
      <c r="RH78" s="357"/>
      <c r="RI78" s="357"/>
      <c r="RJ78" s="357"/>
      <c r="RK78" s="357"/>
      <c r="RL78" s="357"/>
      <c r="RM78" s="357"/>
      <c r="RN78" s="357"/>
      <c r="RO78" s="357"/>
      <c r="RP78" s="357"/>
      <c r="RQ78" s="357"/>
      <c r="RR78" s="357"/>
      <c r="RS78" s="357"/>
      <c r="RT78" s="357"/>
      <c r="RU78" s="357"/>
      <c r="RV78" s="357"/>
      <c r="RW78" s="357"/>
      <c r="RX78" s="357"/>
      <c r="RY78" s="357"/>
      <c r="RZ78" s="357"/>
      <c r="SA78" s="357"/>
      <c r="SB78" s="357"/>
      <c r="SC78" s="357"/>
      <c r="SD78" s="357"/>
      <c r="SE78" s="357"/>
      <c r="SF78" s="357"/>
      <c r="SG78" s="357"/>
      <c r="SH78" s="357"/>
      <c r="SI78" s="357"/>
      <c r="SJ78" s="357"/>
      <c r="SK78" s="357"/>
      <c r="SL78" s="357"/>
      <c r="SM78" s="357"/>
      <c r="SN78" s="357"/>
      <c r="SO78" s="357"/>
      <c r="SP78" s="357"/>
      <c r="SQ78" s="357"/>
      <c r="SR78" s="357"/>
      <c r="SS78" s="357"/>
      <c r="ST78" s="357"/>
      <c r="SU78" s="357"/>
      <c r="SV78" s="357"/>
      <c r="SW78" s="357"/>
      <c r="SX78" s="357"/>
      <c r="SY78" s="357"/>
      <c r="SZ78" s="357"/>
      <c r="TA78" s="357"/>
      <c r="TB78" s="357"/>
      <c r="TC78" s="357"/>
      <c r="TD78" s="357"/>
      <c r="TE78" s="357"/>
      <c r="TF78" s="357"/>
      <c r="TG78" s="357"/>
      <c r="TH78" s="357"/>
      <c r="TI78" s="357"/>
      <c r="TJ78" s="357"/>
      <c r="TK78" s="357"/>
      <c r="TL78" s="357"/>
      <c r="TM78" s="357"/>
      <c r="TN78" s="357"/>
      <c r="TO78" s="357"/>
      <c r="TP78" s="357"/>
      <c r="TQ78" s="357"/>
      <c r="TR78" s="357"/>
      <c r="TS78" s="357"/>
      <c r="TT78" s="357"/>
      <c r="TU78" s="357"/>
      <c r="TV78" s="357"/>
      <c r="TW78" s="357"/>
      <c r="TX78" s="357"/>
      <c r="TY78" s="357"/>
      <c r="TZ78" s="357"/>
      <c r="UA78" s="357"/>
      <c r="UB78" s="357"/>
      <c r="UC78" s="357"/>
      <c r="UD78" s="357"/>
      <c r="UE78" s="357"/>
      <c r="UF78" s="357"/>
      <c r="UG78" s="357"/>
      <c r="UH78" s="357"/>
      <c r="UI78" s="357"/>
      <c r="UJ78" s="357"/>
      <c r="UK78" s="357"/>
      <c r="UL78" s="357"/>
      <c r="UM78" s="357"/>
      <c r="UN78" s="357"/>
      <c r="UO78" s="357"/>
      <c r="UP78" s="357"/>
      <c r="UQ78" s="357"/>
      <c r="UR78" s="357"/>
      <c r="US78" s="357"/>
      <c r="UT78" s="357"/>
      <c r="UU78" s="357"/>
      <c r="UV78" s="357"/>
      <c r="UW78" s="357"/>
      <c r="UX78" s="357"/>
      <c r="UY78" s="357"/>
      <c r="UZ78" s="357"/>
      <c r="VA78" s="357"/>
      <c r="VB78" s="357"/>
      <c r="VC78" s="357"/>
      <c r="VD78" s="357"/>
      <c r="VE78" s="357"/>
      <c r="VF78" s="357"/>
      <c r="VG78" s="357"/>
      <c r="VH78" s="357"/>
      <c r="VI78" s="357"/>
      <c r="VJ78" s="357"/>
      <c r="VK78" s="357"/>
      <c r="VL78" s="357"/>
      <c r="VM78" s="357"/>
      <c r="VN78" s="357"/>
    </row>
    <row r="79" spans="1:586" ht="15.6" customHeight="1">
      <c r="A79" s="308"/>
      <c r="B79" s="363"/>
      <c r="C79" s="363"/>
      <c r="D79" s="363"/>
      <c r="E79" s="363"/>
      <c r="F79" s="363"/>
      <c r="G79" s="363"/>
      <c r="H79" s="365"/>
      <c r="I79" s="365"/>
      <c r="J79" s="365"/>
      <c r="K79" s="363"/>
      <c r="L79" s="363"/>
      <c r="M79" s="365"/>
      <c r="N79" s="365"/>
      <c r="O79" s="363"/>
      <c r="P79" s="363"/>
      <c r="Q79" s="365"/>
      <c r="R79" s="365"/>
      <c r="S79" s="363"/>
      <c r="T79" s="363"/>
      <c r="U79" s="363"/>
      <c r="V79" s="317"/>
      <c r="W79" s="367"/>
      <c r="X79" s="367"/>
      <c r="Y79" s="367"/>
      <c r="Z79" s="367"/>
      <c r="AA79" s="877" t="s">
        <v>458</v>
      </c>
      <c r="AB79" s="877"/>
      <c r="AC79" s="877"/>
      <c r="AD79" s="877"/>
      <c r="AE79" s="877"/>
      <c r="AF79" s="877"/>
      <c r="AG79" s="877"/>
      <c r="AH79" s="877"/>
      <c r="AI79" s="877"/>
      <c r="AJ79" s="877"/>
      <c r="AK79" s="877"/>
      <c r="AL79" s="877"/>
      <c r="AM79" s="228"/>
      <c r="AN79" s="228"/>
      <c r="AO79" s="372"/>
      <c r="AZ79" s="307"/>
      <c r="BA79" s="307"/>
      <c r="BB79" s="307"/>
      <c r="BC79" s="307"/>
      <c r="BD79" s="307"/>
      <c r="BE79" s="307"/>
      <c r="BF79" s="307"/>
      <c r="BG79" s="307"/>
      <c r="BH79" s="307"/>
    </row>
    <row r="80" spans="1:586" ht="15.6" customHeight="1">
      <c r="A80" s="308"/>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878" t="s">
        <v>459</v>
      </c>
      <c r="AB80" s="878"/>
      <c r="AC80" s="878"/>
      <c r="AD80" s="878"/>
      <c r="AE80" s="878"/>
      <c r="AF80" s="878"/>
      <c r="AG80" s="878"/>
      <c r="AH80" s="878"/>
      <c r="AI80" s="878"/>
      <c r="AJ80" s="878"/>
      <c r="AK80" s="878"/>
      <c r="AL80" s="878"/>
      <c r="AM80" s="371"/>
      <c r="AN80" s="371"/>
      <c r="AO80" s="373"/>
    </row>
    <row r="81" spans="1:60" ht="15.6" customHeight="1">
      <c r="A81" s="308"/>
      <c r="B81" s="308"/>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6"/>
      <c r="AB81" s="306"/>
      <c r="AC81" s="306"/>
      <c r="AD81" s="306"/>
      <c r="AE81" s="452"/>
      <c r="AF81" s="453"/>
      <c r="AG81" s="453" t="s">
        <v>1284</v>
      </c>
      <c r="AH81" s="452"/>
      <c r="AI81" s="453"/>
      <c r="AJ81" s="453"/>
      <c r="AK81" s="453"/>
      <c r="AL81" s="306"/>
      <c r="AM81" s="454"/>
      <c r="AN81" s="454"/>
      <c r="AO81" s="455"/>
    </row>
    <row r="82" spans="1:60" s="308" customFormat="1" ht="14.1" customHeight="1">
      <c r="N82" s="357"/>
      <c r="AD82" s="369"/>
      <c r="AZ82" s="309"/>
      <c r="BA82" s="309"/>
      <c r="BB82" s="309"/>
      <c r="BC82" s="309"/>
      <c r="BD82" s="309"/>
      <c r="BE82" s="309"/>
      <c r="BF82" s="309"/>
      <c r="BG82" s="309"/>
      <c r="BH82" s="309"/>
    </row>
    <row r="83" spans="1:60" s="308" customFormat="1" ht="12">
      <c r="N83" s="357"/>
    </row>
    <row r="84" spans="1:60" s="308" customFormat="1"/>
    <row r="85" spans="1:60" s="308" customFormat="1"/>
    <row r="86" spans="1:60" s="308" customFormat="1"/>
    <row r="87" spans="1:60" s="308" customFormat="1"/>
    <row r="88" spans="1:60" s="308" customFormat="1"/>
    <row r="89" spans="1:60" s="308" customFormat="1"/>
    <row r="90" spans="1:60" s="308" customFormat="1"/>
    <row r="91" spans="1:60" s="308" customFormat="1"/>
    <row r="92" spans="1:60" s="308" customFormat="1"/>
    <row r="93" spans="1:60" s="308" customFormat="1"/>
    <row r="94" spans="1:60" s="308" customFormat="1"/>
    <row r="95" spans="1:60" s="308" customFormat="1"/>
    <row r="96" spans="1:60" s="308" customFormat="1"/>
    <row r="97" s="308" customFormat="1"/>
    <row r="98" s="308" customFormat="1"/>
    <row r="99" s="308" customFormat="1"/>
    <row r="100" s="308" customFormat="1"/>
    <row r="101" s="308" customFormat="1"/>
    <row r="102" s="308" customFormat="1"/>
    <row r="103" s="308" customFormat="1"/>
    <row r="104" s="308" customFormat="1"/>
    <row r="105" s="308" customFormat="1"/>
    <row r="106" s="308" customFormat="1"/>
    <row r="107" s="308" customFormat="1"/>
    <row r="108" s="308" customFormat="1"/>
    <row r="109" s="308" customFormat="1"/>
    <row r="110" s="308" customFormat="1"/>
    <row r="111" s="308" customFormat="1"/>
    <row r="112" s="308" customFormat="1"/>
    <row r="113" s="308" customFormat="1"/>
    <row r="114" s="308" customFormat="1"/>
    <row r="115" s="308" customFormat="1"/>
    <row r="116" s="308" customFormat="1"/>
    <row r="117" s="308" customFormat="1"/>
    <row r="118" s="308" customFormat="1"/>
    <row r="119" s="308" customFormat="1"/>
    <row r="120" s="308" customFormat="1"/>
    <row r="121" s="308" customFormat="1"/>
    <row r="122" s="308" customFormat="1"/>
    <row r="123" s="308" customFormat="1"/>
    <row r="124" s="308" customFormat="1"/>
    <row r="125" s="308" customFormat="1"/>
    <row r="126" s="308" customFormat="1"/>
    <row r="127" s="308" customFormat="1"/>
    <row r="128" s="308" customFormat="1"/>
    <row r="129" s="308" customFormat="1"/>
    <row r="130" s="308" customFormat="1"/>
    <row r="131" s="308" customFormat="1"/>
    <row r="132" s="308" customFormat="1"/>
    <row r="133" s="308" customFormat="1"/>
    <row r="134" s="308" customFormat="1"/>
    <row r="135" s="308" customFormat="1"/>
    <row r="136" s="308" customFormat="1"/>
    <row r="137" s="308" customFormat="1"/>
    <row r="138" s="308" customFormat="1"/>
    <row r="139" s="308" customFormat="1"/>
    <row r="140" s="308" customFormat="1"/>
    <row r="141" s="308" customFormat="1"/>
    <row r="142" s="308" customFormat="1"/>
    <row r="143" s="308" customFormat="1"/>
    <row r="144" s="308" customFormat="1"/>
    <row r="145" s="308" customFormat="1"/>
    <row r="146" s="308" customFormat="1"/>
    <row r="147" s="308" customFormat="1"/>
    <row r="148" s="308" customFormat="1"/>
    <row r="149" s="308" customFormat="1"/>
    <row r="150" s="308" customFormat="1"/>
    <row r="151" s="308" customFormat="1"/>
    <row r="152" s="308" customFormat="1"/>
    <row r="153" s="308" customFormat="1"/>
    <row r="154" s="308" customFormat="1"/>
    <row r="155" s="308" customFormat="1"/>
    <row r="156" s="308" customFormat="1"/>
    <row r="157" s="308" customFormat="1"/>
    <row r="158" s="308" customFormat="1"/>
    <row r="159" s="308" customFormat="1"/>
    <row r="160" s="308" customFormat="1"/>
    <row r="161" s="308" customFormat="1"/>
    <row r="162" s="308" customFormat="1"/>
    <row r="163" s="308" customFormat="1"/>
    <row r="164" s="308" customFormat="1"/>
    <row r="165" s="308" customFormat="1"/>
    <row r="166" s="308" customFormat="1"/>
    <row r="167" s="308" customFormat="1"/>
    <row r="168" s="308" customFormat="1"/>
    <row r="169" s="308" customFormat="1"/>
    <row r="170" s="308" customFormat="1"/>
    <row r="171" s="308" customFormat="1"/>
    <row r="172" s="308" customFormat="1"/>
    <row r="173" s="308" customFormat="1"/>
    <row r="174" s="308" customFormat="1"/>
    <row r="175" s="308" customFormat="1"/>
    <row r="176" s="308" customFormat="1"/>
    <row r="177" s="308" customFormat="1"/>
    <row r="178" s="308" customFormat="1"/>
    <row r="179" s="308" customFormat="1"/>
    <row r="180" s="308" customFormat="1"/>
    <row r="181" s="308" customFormat="1"/>
    <row r="182" s="308" customFormat="1"/>
    <row r="183" s="308" customFormat="1"/>
    <row r="184" s="308" customFormat="1"/>
    <row r="185" s="308" customFormat="1"/>
    <row r="186" s="308" customFormat="1"/>
    <row r="187" s="308" customFormat="1"/>
    <row r="188" s="308" customFormat="1"/>
    <row r="189" s="308" customFormat="1"/>
    <row r="190" s="308" customFormat="1"/>
    <row r="191" s="308" customFormat="1"/>
    <row r="192" s="308" customFormat="1"/>
    <row r="193" s="308" customFormat="1"/>
    <row r="194" s="308" customFormat="1"/>
    <row r="195" s="308" customFormat="1"/>
    <row r="196" s="308" customFormat="1"/>
    <row r="197" s="308" customFormat="1"/>
    <row r="198" s="308" customFormat="1"/>
    <row r="199" s="308" customFormat="1"/>
    <row r="200" s="308" customFormat="1"/>
    <row r="201" s="308" customFormat="1"/>
    <row r="202" s="308" customFormat="1"/>
    <row r="203" s="308" customFormat="1"/>
    <row r="204" s="308" customFormat="1"/>
    <row r="205" s="308" customFormat="1"/>
    <row r="206" s="308" customFormat="1"/>
    <row r="207" s="308" customFormat="1"/>
    <row r="208" s="308" customFormat="1"/>
    <row r="209" s="308" customFormat="1"/>
    <row r="210" s="308" customFormat="1"/>
    <row r="211" s="308" customFormat="1"/>
    <row r="212" s="308" customFormat="1"/>
    <row r="213" s="308" customFormat="1"/>
    <row r="214" s="308" customFormat="1"/>
    <row r="215" s="308" customFormat="1"/>
    <row r="216" s="308" customFormat="1"/>
    <row r="217" s="308" customFormat="1"/>
    <row r="218" s="308" customFormat="1"/>
    <row r="219" s="308" customFormat="1"/>
    <row r="220" s="308" customFormat="1"/>
    <row r="221" s="308" customFormat="1"/>
    <row r="222" s="308" customFormat="1"/>
    <row r="223" s="308" customFormat="1"/>
    <row r="224" s="308" customFormat="1"/>
    <row r="225" s="308" customFormat="1"/>
    <row r="226" s="308" customFormat="1"/>
    <row r="227" s="308" customFormat="1"/>
    <row r="228" s="308" customFormat="1"/>
    <row r="229" s="308" customFormat="1"/>
    <row r="230" s="308" customFormat="1"/>
    <row r="231" s="308" customFormat="1"/>
    <row r="232" s="308" customFormat="1"/>
    <row r="233" s="308" customFormat="1"/>
    <row r="234" s="308" customFormat="1"/>
    <row r="235" s="308" customFormat="1"/>
    <row r="236" s="308" customFormat="1"/>
    <row r="237" s="308" customFormat="1"/>
    <row r="238" s="308" customFormat="1"/>
    <row r="239" s="308" customFormat="1"/>
    <row r="240" s="308" customFormat="1"/>
    <row r="241" s="308" customFormat="1"/>
    <row r="242" s="308" customFormat="1"/>
    <row r="243" s="308" customFormat="1"/>
    <row r="244" s="308" customFormat="1"/>
    <row r="245" s="308" customFormat="1"/>
    <row r="246" s="308" customFormat="1"/>
    <row r="247" s="308" customFormat="1"/>
    <row r="248" s="308" customFormat="1"/>
    <row r="249" s="308" customFormat="1"/>
    <row r="250" s="308" customFormat="1"/>
    <row r="251" s="308" customFormat="1"/>
    <row r="252" s="308" customFormat="1"/>
    <row r="253" s="308" customFormat="1"/>
    <row r="254" s="308" customFormat="1"/>
    <row r="255" s="308" customFormat="1"/>
    <row r="256" s="308" customFormat="1"/>
    <row r="257" s="308" customFormat="1"/>
    <row r="258" s="308" customFormat="1"/>
    <row r="259" s="308" customFormat="1"/>
    <row r="260" s="308" customFormat="1"/>
    <row r="261" s="308" customFormat="1"/>
    <row r="262" s="308" customFormat="1"/>
    <row r="263" s="308" customFormat="1"/>
    <row r="264" s="308" customFormat="1"/>
    <row r="265" s="308" customFormat="1"/>
    <row r="266" s="308" customFormat="1"/>
    <row r="267" s="308" customFormat="1"/>
    <row r="268" s="308" customFormat="1"/>
    <row r="269" s="308" customFormat="1"/>
    <row r="270" s="308" customFormat="1"/>
    <row r="271" s="308" customFormat="1"/>
    <row r="272" s="308" customFormat="1"/>
    <row r="273" s="308" customFormat="1"/>
    <row r="274" s="308" customFormat="1"/>
    <row r="275" s="308" customFormat="1"/>
    <row r="276" s="308" customFormat="1"/>
    <row r="277" s="308" customFormat="1"/>
    <row r="278" s="308" customFormat="1"/>
    <row r="279" s="308" customFormat="1"/>
    <row r="280" s="308" customFormat="1"/>
    <row r="281" s="308" customFormat="1"/>
    <row r="282" s="308" customFormat="1"/>
    <row r="283" s="308" customFormat="1"/>
    <row r="284" s="308" customFormat="1"/>
    <row r="285" s="308" customFormat="1"/>
    <row r="286" s="308" customFormat="1"/>
    <row r="287" s="308" customFormat="1"/>
    <row r="288" s="308" customFormat="1"/>
    <row r="289" s="308" customFormat="1"/>
    <row r="290" s="308" customFormat="1"/>
    <row r="291" s="308" customFormat="1"/>
    <row r="292" s="308" customFormat="1"/>
    <row r="293" s="308" customFormat="1"/>
    <row r="294" s="308" customFormat="1"/>
    <row r="295" s="308" customFormat="1"/>
    <row r="296" s="308" customFormat="1"/>
    <row r="297" s="308" customFormat="1"/>
    <row r="298" s="308" customFormat="1"/>
    <row r="299" s="308" customFormat="1"/>
    <row r="300" s="308" customFormat="1"/>
    <row r="301" s="308" customFormat="1"/>
    <row r="302" s="308" customFormat="1"/>
    <row r="303" s="308" customFormat="1"/>
    <row r="304" s="308" customFormat="1"/>
    <row r="305" s="308" customFormat="1"/>
    <row r="306" s="308" customFormat="1"/>
    <row r="307" s="308" customFormat="1"/>
    <row r="308" s="308" customFormat="1"/>
    <row r="309" s="308" customFormat="1"/>
    <row r="310" s="308" customFormat="1"/>
    <row r="311" s="308" customFormat="1"/>
    <row r="312" s="308" customFormat="1"/>
    <row r="313" s="308" customFormat="1"/>
    <row r="314" s="308" customFormat="1"/>
    <row r="315" s="308" customFormat="1"/>
    <row r="316" s="308" customFormat="1"/>
    <row r="317" s="308" customFormat="1"/>
    <row r="318" s="308" customFormat="1"/>
    <row r="319" s="308" customFormat="1"/>
    <row r="320" s="308" customFormat="1"/>
    <row r="321" s="308" customFormat="1"/>
    <row r="322" s="308" customFormat="1"/>
    <row r="323" s="308" customFormat="1"/>
    <row r="324" s="308" customFormat="1"/>
    <row r="325" s="308" customFormat="1"/>
    <row r="326" s="308" customFormat="1"/>
    <row r="327" s="308" customFormat="1"/>
    <row r="328" s="308" customFormat="1"/>
    <row r="329" s="308" customFormat="1"/>
    <row r="330" s="308" customFormat="1"/>
    <row r="331" s="308" customFormat="1"/>
    <row r="332" s="308" customFormat="1"/>
    <row r="333" s="308" customFormat="1"/>
    <row r="334" s="308" customFormat="1"/>
    <row r="335" s="308" customFormat="1"/>
    <row r="336" s="308" customFormat="1"/>
    <row r="337" s="308" customFormat="1"/>
    <row r="338" s="308" customFormat="1"/>
    <row r="339" s="308" customFormat="1"/>
    <row r="340" s="308" customFormat="1"/>
    <row r="341" s="308" customFormat="1"/>
    <row r="342" s="308" customFormat="1"/>
    <row r="343" s="308" customFormat="1"/>
    <row r="344" s="308" customFormat="1"/>
    <row r="345" s="308" customFormat="1"/>
    <row r="346" s="308" customFormat="1"/>
    <row r="347" s="308" customFormat="1"/>
    <row r="348" s="308" customFormat="1"/>
    <row r="349" s="308" customFormat="1"/>
    <row r="350" s="308" customFormat="1"/>
    <row r="351" s="308" customFormat="1"/>
    <row r="352" s="308" customFormat="1"/>
    <row r="353" s="308" customFormat="1"/>
    <row r="354" s="308" customFormat="1"/>
    <row r="355" s="308" customFormat="1"/>
    <row r="356" s="308" customFormat="1"/>
    <row r="357" s="308" customFormat="1"/>
    <row r="358" s="308" customFormat="1"/>
    <row r="359" s="308" customFormat="1"/>
    <row r="360" s="308" customFormat="1"/>
    <row r="361" s="308" customFormat="1"/>
    <row r="362" s="308" customFormat="1"/>
    <row r="363" s="308" customFormat="1"/>
    <row r="364" s="308" customFormat="1"/>
    <row r="365" s="308" customFormat="1"/>
    <row r="366" s="308" customFormat="1"/>
    <row r="367" s="308" customFormat="1"/>
    <row r="368" s="308" customFormat="1"/>
    <row r="369" s="308" customFormat="1"/>
    <row r="370" s="308" customFormat="1"/>
    <row r="371" s="308" customFormat="1"/>
    <row r="372" s="308" customFormat="1"/>
    <row r="373" s="308" customFormat="1"/>
    <row r="374" s="308" customFormat="1"/>
    <row r="375" s="308" customFormat="1"/>
    <row r="376" s="308" customFormat="1"/>
    <row r="377" s="308" customFormat="1"/>
    <row r="378" s="308" customFormat="1"/>
    <row r="379" s="308" customFormat="1"/>
    <row r="380" s="308" customFormat="1"/>
    <row r="381" s="308" customFormat="1"/>
    <row r="382" s="308" customFormat="1"/>
    <row r="383" s="308" customFormat="1"/>
    <row r="384" s="308" customFormat="1"/>
    <row r="385" s="308" customFormat="1"/>
    <row r="386" s="308" customFormat="1"/>
    <row r="387" s="308" customFormat="1"/>
    <row r="388" s="308" customFormat="1"/>
    <row r="389" s="308" customFormat="1"/>
    <row r="390" s="308" customFormat="1"/>
    <row r="391" s="308" customFormat="1"/>
    <row r="392" s="308" customFormat="1"/>
    <row r="393" s="308" customFormat="1"/>
    <row r="394" s="308" customFormat="1"/>
    <row r="395" s="308" customFormat="1"/>
    <row r="396" s="308" customFormat="1"/>
    <row r="397" s="308" customFormat="1"/>
    <row r="398" s="308" customFormat="1"/>
    <row r="399" s="308" customFormat="1"/>
    <row r="400" s="308" customFormat="1"/>
    <row r="401" s="308" customFormat="1"/>
    <row r="402" s="308" customFormat="1"/>
    <row r="403" s="308" customFormat="1"/>
    <row r="404" s="308" customFormat="1"/>
    <row r="405" s="308" customFormat="1"/>
    <row r="406" s="308" customFormat="1"/>
    <row r="407" s="308" customFormat="1"/>
    <row r="408" s="308" customFormat="1"/>
    <row r="409" s="308" customFormat="1"/>
    <row r="410" s="308" customFormat="1"/>
    <row r="411" s="308" customFormat="1"/>
    <row r="412" s="308" customFormat="1"/>
    <row r="413" s="308" customFormat="1"/>
    <row r="414" s="308" customFormat="1"/>
    <row r="415" s="308" customFormat="1"/>
    <row r="416" s="308" customFormat="1"/>
    <row r="417" s="308" customFormat="1"/>
    <row r="418" s="308" customFormat="1"/>
    <row r="419" s="308" customFormat="1"/>
    <row r="420" s="308" customFormat="1"/>
    <row r="421" s="308" customFormat="1"/>
    <row r="422" s="308" customFormat="1"/>
    <row r="423" s="308" customFormat="1"/>
    <row r="424" s="308" customFormat="1"/>
    <row r="425" s="308" customFormat="1"/>
    <row r="426" s="308" customFormat="1"/>
    <row r="427" s="308" customFormat="1"/>
    <row r="428" s="308" customFormat="1"/>
    <row r="429" s="308" customFormat="1"/>
    <row r="430" s="308" customFormat="1"/>
    <row r="431" s="308" customFormat="1"/>
    <row r="432" s="308" customFormat="1"/>
    <row r="433" s="308" customFormat="1"/>
    <row r="434" s="308" customFormat="1"/>
    <row r="435" s="308" customFormat="1"/>
    <row r="436" s="308" customFormat="1"/>
    <row r="437" s="308" customFormat="1"/>
    <row r="438" s="308" customFormat="1"/>
    <row r="439" s="308" customFormat="1"/>
    <row r="440" s="308" customFormat="1"/>
    <row r="441" s="308" customFormat="1"/>
    <row r="442" s="308" customFormat="1"/>
    <row r="443" s="308" customFormat="1"/>
    <row r="444" s="308" customFormat="1"/>
    <row r="445" s="308" customFormat="1"/>
    <row r="446" s="308" customFormat="1"/>
    <row r="447" s="308" customFormat="1"/>
    <row r="448" s="308" customFormat="1"/>
    <row r="449" s="308" customFormat="1"/>
    <row r="450" s="308" customFormat="1"/>
    <row r="451" s="308" customFormat="1"/>
    <row r="452" s="308" customFormat="1"/>
    <row r="453" s="308" customFormat="1"/>
    <row r="454" s="308" customFormat="1"/>
    <row r="455" s="308" customFormat="1"/>
    <row r="456" s="308" customFormat="1"/>
    <row r="457" s="308" customFormat="1"/>
    <row r="458" s="308" customFormat="1"/>
    <row r="459" s="308" customFormat="1"/>
    <row r="460" s="308" customFormat="1"/>
    <row r="461" s="308" customFormat="1"/>
    <row r="462" s="308" customFormat="1"/>
    <row r="463" s="308" customFormat="1"/>
    <row r="464" s="308" customFormat="1"/>
    <row r="465" s="308" customFormat="1"/>
    <row r="466" s="308" customFormat="1"/>
    <row r="467" s="308" customFormat="1"/>
    <row r="468" s="308" customFormat="1"/>
    <row r="469" s="308" customFormat="1"/>
    <row r="470" s="308" customFormat="1"/>
    <row r="471" s="308" customFormat="1"/>
    <row r="472" s="308" customFormat="1"/>
    <row r="473" s="308" customFormat="1"/>
    <row r="474" s="308" customFormat="1"/>
    <row r="475" s="308" customFormat="1"/>
    <row r="476" s="308" customFormat="1"/>
    <row r="477" s="308" customFormat="1"/>
    <row r="478" s="308" customFormat="1"/>
    <row r="479" s="308" customFormat="1"/>
    <row r="480" s="308" customFormat="1"/>
    <row r="481" s="308" customFormat="1"/>
    <row r="482" s="308" customFormat="1"/>
    <row r="483" s="308" customFormat="1"/>
    <row r="484" s="308" customFormat="1"/>
    <row r="485" s="308" customFormat="1"/>
    <row r="486" s="308" customFormat="1"/>
    <row r="487" s="308" customFormat="1"/>
    <row r="488" s="308" customFormat="1"/>
    <row r="489" s="308" customFormat="1"/>
    <row r="490" s="308" customFormat="1"/>
    <row r="491" s="308" customFormat="1"/>
    <row r="492" s="308" customFormat="1"/>
    <row r="493" s="308" customFormat="1"/>
    <row r="494" s="308" customFormat="1"/>
    <row r="495" s="308" customFormat="1"/>
    <row r="496" s="308" customFormat="1"/>
    <row r="497" s="308" customFormat="1"/>
    <row r="498" s="308" customFormat="1"/>
    <row r="499" s="308" customFormat="1"/>
    <row r="500" s="308" customFormat="1"/>
    <row r="501" s="308" customFormat="1"/>
    <row r="502" s="308" customFormat="1"/>
    <row r="503" s="308" customFormat="1"/>
    <row r="504" s="308" customFormat="1"/>
    <row r="505" s="308" customFormat="1"/>
    <row r="506" s="308" customFormat="1"/>
    <row r="507" s="308" customFormat="1"/>
    <row r="508" s="308" customFormat="1"/>
    <row r="509" s="308" customFormat="1"/>
    <row r="510" s="308" customFormat="1"/>
    <row r="511" s="308" customFormat="1"/>
    <row r="512" s="308" customFormat="1"/>
    <row r="513" s="308" customFormat="1"/>
    <row r="514" s="308" customFormat="1"/>
    <row r="515" s="308" customFormat="1"/>
    <row r="516" s="308" customFormat="1"/>
    <row r="517" s="308" customFormat="1"/>
    <row r="518" s="308" customFormat="1"/>
    <row r="519" s="308" customFormat="1"/>
    <row r="520" s="308" customFormat="1"/>
    <row r="521" s="308" customFormat="1"/>
    <row r="522" s="308" customFormat="1"/>
    <row r="523" s="308" customFormat="1"/>
    <row r="524" s="308" customFormat="1"/>
    <row r="525" s="308" customFormat="1"/>
    <row r="526" s="308" customFormat="1"/>
    <row r="527" s="308" customFormat="1"/>
    <row r="528" s="308" customFormat="1"/>
    <row r="529" s="308" customFormat="1"/>
    <row r="530" s="308" customFormat="1"/>
    <row r="531" s="308" customFormat="1"/>
    <row r="532" s="308" customFormat="1"/>
    <row r="533" s="308" customFormat="1"/>
    <row r="534" s="308" customFormat="1"/>
    <row r="535" s="308" customFormat="1"/>
    <row r="536" s="308" customFormat="1"/>
    <row r="537" s="308" customFormat="1"/>
    <row r="538" s="308" customFormat="1"/>
    <row r="539" s="308" customFormat="1"/>
    <row r="540" s="308" customFormat="1"/>
    <row r="541" s="308" customFormat="1"/>
    <row r="542" s="308" customFormat="1"/>
    <row r="543" s="308" customFormat="1"/>
    <row r="544" s="308" customFormat="1"/>
    <row r="545" s="308" customFormat="1"/>
    <row r="546" s="308" customFormat="1"/>
    <row r="547" s="308" customFormat="1"/>
    <row r="548" s="308" customFormat="1"/>
    <row r="549" s="308" customFormat="1"/>
    <row r="550" s="308" customFormat="1"/>
    <row r="551" s="308" customFormat="1"/>
    <row r="552" s="308" customFormat="1"/>
    <row r="553" s="308" customFormat="1"/>
    <row r="554" s="308" customFormat="1"/>
    <row r="555" s="308" customFormat="1"/>
    <row r="556" s="308" customFormat="1"/>
    <row r="557" s="308" customFormat="1"/>
    <row r="558" s="308" customFormat="1"/>
    <row r="559" s="308" customFormat="1"/>
    <row r="560" s="308" customFormat="1"/>
    <row r="561" s="308" customFormat="1"/>
    <row r="562" s="308" customFormat="1"/>
    <row r="563" s="308" customFormat="1"/>
    <row r="564" s="308" customFormat="1"/>
    <row r="565" s="308" customFormat="1"/>
    <row r="566" s="308" customFormat="1"/>
    <row r="567" s="308" customFormat="1"/>
    <row r="568" s="308" customFormat="1"/>
    <row r="569" s="308" customFormat="1"/>
    <row r="570" s="308" customFormat="1"/>
    <row r="571" s="308" customFormat="1"/>
    <row r="572" s="308" customFormat="1"/>
    <row r="573" s="308" customFormat="1"/>
    <row r="574" s="308" customFormat="1"/>
    <row r="575" s="308" customFormat="1"/>
    <row r="576" s="308" customFormat="1"/>
    <row r="577" s="308" customFormat="1"/>
    <row r="578" s="308" customFormat="1"/>
    <row r="579" s="308" customFormat="1"/>
    <row r="580" s="308" customFormat="1"/>
    <row r="581" s="308" customFormat="1"/>
    <row r="582" s="308" customFormat="1"/>
    <row r="583" s="308" customFormat="1"/>
    <row r="584" s="308" customFormat="1"/>
    <row r="585" s="308" customFormat="1"/>
    <row r="586" s="308" customFormat="1"/>
    <row r="587" s="308" customFormat="1"/>
    <row r="588" s="308" customFormat="1"/>
    <row r="589" s="308" customFormat="1"/>
    <row r="590" s="308" customFormat="1"/>
    <row r="591" s="308" customFormat="1"/>
    <row r="592" s="308" customFormat="1"/>
    <row r="593" s="308" customFormat="1"/>
    <row r="594" s="308" customFormat="1"/>
    <row r="595" s="308" customFormat="1"/>
    <row r="596" s="308" customFormat="1"/>
    <row r="597" s="308" customFormat="1"/>
    <row r="598" s="308" customFormat="1"/>
    <row r="599" s="308" customFormat="1"/>
    <row r="600" s="308" customFormat="1"/>
    <row r="601" s="308" customFormat="1"/>
    <row r="602" s="308" customFormat="1"/>
    <row r="603" s="308" customFormat="1"/>
    <row r="604" s="308" customFormat="1"/>
    <row r="605" s="308" customFormat="1"/>
    <row r="606" s="308" customFormat="1"/>
    <row r="607" s="308" customFormat="1"/>
    <row r="608" s="308" customFormat="1"/>
    <row r="609" s="308" customFormat="1"/>
    <row r="610" s="308" customFormat="1"/>
    <row r="611" s="308" customFormat="1"/>
    <row r="612" s="308" customFormat="1"/>
    <row r="613" s="308" customFormat="1"/>
    <row r="614" s="308" customFormat="1"/>
    <row r="615" s="308" customFormat="1"/>
    <row r="616" s="308" customFormat="1"/>
    <row r="617" s="308" customFormat="1"/>
    <row r="618" s="308" customFormat="1"/>
    <row r="619" s="308" customFormat="1"/>
    <row r="620" s="308" customFormat="1"/>
    <row r="621" s="308" customFormat="1"/>
    <row r="622" s="308" customFormat="1"/>
    <row r="623" s="308" customFormat="1"/>
    <row r="624" s="308" customFormat="1"/>
    <row r="625" s="308" customFormat="1"/>
    <row r="626" s="308" customFormat="1"/>
    <row r="627" s="308" customFormat="1"/>
    <row r="628" s="308" customFormat="1"/>
    <row r="629" s="308" customFormat="1"/>
    <row r="630" s="308" customFormat="1"/>
    <row r="631" s="308" customFormat="1"/>
    <row r="632" s="308" customFormat="1"/>
    <row r="633" s="308" customFormat="1"/>
    <row r="634" s="308" customFormat="1"/>
    <row r="635" s="308" customFormat="1"/>
    <row r="636" s="308" customFormat="1"/>
    <row r="637" s="308" customFormat="1"/>
    <row r="638" s="308" customFormat="1"/>
    <row r="639" s="308" customFormat="1"/>
    <row r="640" s="308" customFormat="1"/>
    <row r="641" s="308" customFormat="1"/>
    <row r="642" s="308" customFormat="1"/>
    <row r="643" s="308" customFormat="1"/>
    <row r="644" s="308" customFormat="1"/>
    <row r="645" s="308" customFormat="1"/>
    <row r="646" s="308" customFormat="1"/>
    <row r="647" s="308" customFormat="1"/>
    <row r="648" s="308" customFormat="1"/>
    <row r="649" s="308" customFormat="1"/>
    <row r="650" s="308" customFormat="1"/>
    <row r="651" s="308" customFormat="1"/>
    <row r="652" s="308" customFormat="1"/>
    <row r="653" s="308" customFormat="1"/>
    <row r="654" s="308" customFormat="1"/>
    <row r="655" s="308" customFormat="1"/>
    <row r="656" s="308" customFormat="1"/>
    <row r="657" s="308" customFormat="1"/>
    <row r="658" s="308" customFormat="1"/>
    <row r="659" s="308" customFormat="1"/>
    <row r="660" s="308" customFormat="1"/>
    <row r="661" s="308" customFormat="1"/>
    <row r="662" s="308" customFormat="1"/>
    <row r="663" s="308" customFormat="1"/>
    <row r="664" s="308" customFormat="1"/>
    <row r="665" s="308" customFormat="1"/>
    <row r="666" s="308" customFormat="1"/>
    <row r="667" s="308" customFormat="1"/>
    <row r="668" s="308" customFormat="1"/>
    <row r="669" s="308" customFormat="1"/>
    <row r="670" s="308" customFormat="1"/>
    <row r="671" s="308" customFormat="1"/>
    <row r="672" s="308" customFormat="1"/>
    <row r="673" s="308" customFormat="1"/>
    <row r="674" s="308" customFormat="1"/>
    <row r="675" s="308" customFormat="1"/>
    <row r="676" s="308" customFormat="1"/>
    <row r="677" s="308" customFormat="1"/>
    <row r="678" s="308" customFormat="1"/>
    <row r="679" s="308" customFormat="1"/>
    <row r="680" s="308" customFormat="1"/>
    <row r="681" s="308" customFormat="1"/>
    <row r="682" s="308" customFormat="1"/>
    <row r="683" s="308" customFormat="1"/>
    <row r="684" s="308" customFormat="1"/>
    <row r="685" s="308" customFormat="1"/>
    <row r="686" s="308" customFormat="1"/>
    <row r="687" s="308" customFormat="1"/>
    <row r="688" s="308" customFormat="1"/>
    <row r="689" s="308" customFormat="1"/>
    <row r="690" s="308" customFormat="1"/>
    <row r="691" s="308" customFormat="1"/>
    <row r="692" s="308" customFormat="1"/>
    <row r="693" s="308" customFormat="1"/>
    <row r="694" s="308" customFormat="1"/>
    <row r="695" s="308" customFormat="1"/>
    <row r="696" s="308" customFormat="1"/>
    <row r="697" s="308" customFormat="1"/>
    <row r="698" s="308" customFormat="1"/>
    <row r="699" s="308" customFormat="1"/>
    <row r="700" s="308" customFormat="1"/>
    <row r="701" s="308" customFormat="1"/>
    <row r="702" s="308" customFormat="1"/>
    <row r="703" s="308" customFormat="1"/>
    <row r="704" s="308" customFormat="1"/>
    <row r="705" s="308" customFormat="1"/>
    <row r="706" s="308" customFormat="1"/>
    <row r="707" s="308" customFormat="1"/>
    <row r="708" s="308" customFormat="1"/>
    <row r="709" s="308" customFormat="1"/>
    <row r="710" s="308" customFormat="1"/>
    <row r="711" s="308" customFormat="1"/>
    <row r="712" s="308" customFormat="1"/>
    <row r="713" s="308" customFormat="1"/>
    <row r="714" s="308" customFormat="1"/>
    <row r="715" s="308" customFormat="1"/>
    <row r="716" s="308" customFormat="1"/>
    <row r="717" s="308" customFormat="1"/>
    <row r="718" s="308" customFormat="1"/>
    <row r="719" s="308" customFormat="1"/>
    <row r="720" s="308" customFormat="1"/>
    <row r="721" s="308" customFormat="1"/>
    <row r="722" s="308" customFormat="1"/>
    <row r="723" s="308" customFormat="1"/>
    <row r="724" s="308" customFormat="1"/>
    <row r="725" s="308" customFormat="1"/>
    <row r="726" s="308" customFormat="1"/>
    <row r="727" s="308" customFormat="1"/>
    <row r="728" s="308" customFormat="1"/>
    <row r="729" s="308" customFormat="1"/>
    <row r="730" s="308" customFormat="1"/>
    <row r="731" s="308" customFormat="1"/>
    <row r="732" s="308" customFormat="1"/>
    <row r="733" s="308" customFormat="1"/>
    <row r="734" s="308" customFormat="1"/>
    <row r="735" s="308" customFormat="1"/>
    <row r="736" s="308" customFormat="1"/>
    <row r="737" s="308" customFormat="1"/>
    <row r="738" s="308" customFormat="1"/>
    <row r="739" s="308" customFormat="1"/>
    <row r="740" s="308" customFormat="1"/>
    <row r="741" s="308" customFormat="1"/>
    <row r="742" s="308" customFormat="1"/>
    <row r="743" s="308" customFormat="1"/>
    <row r="744" s="308" customFormat="1"/>
    <row r="745" s="308" customFormat="1"/>
    <row r="746" s="308" customFormat="1"/>
    <row r="747" s="308" customFormat="1"/>
    <row r="748" s="308" customFormat="1"/>
    <row r="749" s="308" customFormat="1"/>
    <row r="750" s="308" customFormat="1"/>
    <row r="751" s="308" customFormat="1"/>
    <row r="752" s="308" customFormat="1"/>
    <row r="753" s="308" customFormat="1"/>
    <row r="754" s="308" customFormat="1"/>
    <row r="755" s="308" customFormat="1"/>
    <row r="756" s="308" customFormat="1"/>
    <row r="757" s="308" customFormat="1"/>
    <row r="758" s="308" customFormat="1"/>
    <row r="759" s="308" customFormat="1"/>
    <row r="760" s="308" customFormat="1"/>
    <row r="761" s="308" customFormat="1"/>
    <row r="762" s="308" customFormat="1"/>
    <row r="763" s="308" customFormat="1"/>
    <row r="764" s="308" customFormat="1"/>
    <row r="765" s="308" customFormat="1"/>
    <row r="766" s="308" customFormat="1"/>
    <row r="767" s="308" customFormat="1"/>
    <row r="768" s="308" customFormat="1"/>
    <row r="769" s="308" customFormat="1"/>
    <row r="770" s="308" customFormat="1"/>
    <row r="771" s="308" customFormat="1"/>
    <row r="772" s="308" customFormat="1"/>
    <row r="773" s="308" customFormat="1"/>
    <row r="774" s="308" customFormat="1"/>
    <row r="775" s="308" customFormat="1"/>
    <row r="776" s="308" customFormat="1"/>
    <row r="777" s="308" customFormat="1"/>
    <row r="778" s="308" customFormat="1"/>
    <row r="779" s="308" customFormat="1"/>
    <row r="780" s="308" customFormat="1"/>
    <row r="781" s="308" customFormat="1"/>
    <row r="782" s="308" customFormat="1"/>
    <row r="783" s="308" customFormat="1"/>
    <row r="784" s="308" customFormat="1"/>
    <row r="785" s="308" customFormat="1"/>
    <row r="786" s="308" customFormat="1"/>
    <row r="787" s="308" customFormat="1"/>
    <row r="788" s="308" customFormat="1"/>
    <row r="789" s="308" customFormat="1"/>
    <row r="790" s="308" customFormat="1"/>
    <row r="791" s="308" customFormat="1"/>
    <row r="792" s="308" customFormat="1"/>
    <row r="793" s="308" customFormat="1"/>
    <row r="794" s="308" customFormat="1"/>
    <row r="795" s="308" customFormat="1"/>
    <row r="796" s="308" customFormat="1"/>
    <row r="797" s="308" customFormat="1"/>
    <row r="798" s="308" customFormat="1"/>
    <row r="799" s="308" customFormat="1"/>
    <row r="800" s="308" customFormat="1"/>
    <row r="801" s="308" customFormat="1"/>
    <row r="802" s="308" customFormat="1"/>
    <row r="803" s="308" customFormat="1"/>
    <row r="804" s="308" customFormat="1"/>
    <row r="805" s="308" customFormat="1"/>
    <row r="806" s="308" customFormat="1"/>
    <row r="807" s="308" customFormat="1"/>
    <row r="808" s="308" customFormat="1"/>
    <row r="809" s="308" customFormat="1"/>
    <row r="810" s="308" customFormat="1"/>
    <row r="811" s="308" customFormat="1"/>
    <row r="812" s="308" customFormat="1"/>
    <row r="813" s="308" customFormat="1"/>
    <row r="814" s="308" customFormat="1"/>
    <row r="815" s="308" customFormat="1"/>
    <row r="816" s="308" customFormat="1"/>
    <row r="817" s="308" customFormat="1"/>
    <row r="818" s="308" customFormat="1"/>
    <row r="819" s="308" customFormat="1"/>
    <row r="820" s="308" customFormat="1"/>
    <row r="821" s="308" customFormat="1"/>
    <row r="822" s="308" customFormat="1"/>
    <row r="823" s="308" customFormat="1"/>
    <row r="824" s="308" customFormat="1"/>
    <row r="825" s="308" customFormat="1"/>
    <row r="826" s="308" customFormat="1"/>
    <row r="827" s="308" customFormat="1"/>
    <row r="828" s="308" customFormat="1"/>
    <row r="829" s="308" customFormat="1"/>
    <row r="830" s="308" customFormat="1"/>
    <row r="831" s="308" customFormat="1"/>
    <row r="832" s="308" customFormat="1"/>
    <row r="833" s="308" customFormat="1"/>
    <row r="834" s="308" customFormat="1"/>
    <row r="835" s="308" customFormat="1"/>
    <row r="836" s="308" customFormat="1"/>
    <row r="837" s="308" customFormat="1"/>
    <row r="838" s="308" customFormat="1"/>
    <row r="839" s="308" customFormat="1"/>
    <row r="840" s="308" customFormat="1"/>
    <row r="841" s="308" customFormat="1"/>
    <row r="842" s="308" customFormat="1"/>
    <row r="843" s="308" customFormat="1"/>
    <row r="844" s="308" customFormat="1"/>
    <row r="845" s="308" customFormat="1"/>
    <row r="846" s="308" customFormat="1"/>
    <row r="847" s="308" customFormat="1"/>
    <row r="848" s="308" customFormat="1"/>
    <row r="849" s="308" customFormat="1"/>
    <row r="850" s="308" customFormat="1"/>
    <row r="851" s="308" customFormat="1"/>
    <row r="852" s="308" customFormat="1"/>
    <row r="853" s="308" customFormat="1"/>
    <row r="854" s="308" customFormat="1"/>
    <row r="855" s="308" customFormat="1"/>
    <row r="856" s="308" customFormat="1"/>
    <row r="857" s="308" customFormat="1"/>
    <row r="858" s="308" customFormat="1"/>
    <row r="859" s="308" customFormat="1"/>
    <row r="860" s="308" customFormat="1"/>
    <row r="861" s="308" customFormat="1"/>
    <row r="862" s="308" customFormat="1"/>
    <row r="863" s="308" customFormat="1"/>
    <row r="864" s="308" customFormat="1"/>
    <row r="865" s="308" customFormat="1"/>
    <row r="866" s="308" customFormat="1"/>
    <row r="867" s="308" customFormat="1"/>
    <row r="868" s="308" customFormat="1"/>
    <row r="869" s="308" customFormat="1"/>
    <row r="870" s="308" customFormat="1"/>
    <row r="871" s="308" customFormat="1"/>
    <row r="872" s="308" customFormat="1"/>
    <row r="873" s="308" customFormat="1"/>
    <row r="874" s="308" customFormat="1"/>
    <row r="875" s="308" customFormat="1"/>
    <row r="876" s="308" customFormat="1"/>
    <row r="877" s="308" customFormat="1"/>
    <row r="878" s="308" customFormat="1"/>
    <row r="879" s="308" customFormat="1"/>
    <row r="880" s="308" customFormat="1"/>
    <row r="881" s="308" customFormat="1"/>
    <row r="882" s="308" customFormat="1"/>
    <row r="883" s="308" customFormat="1"/>
    <row r="884" s="308" customFormat="1"/>
    <row r="885" s="308" customFormat="1"/>
    <row r="886" s="308" customFormat="1"/>
    <row r="887" s="308" customFormat="1"/>
    <row r="888" s="308" customFormat="1"/>
    <row r="889" s="308" customFormat="1"/>
    <row r="890" s="308" customFormat="1"/>
    <row r="891" s="308" customFormat="1"/>
    <row r="892" s="308" customFormat="1"/>
    <row r="893" s="308" customFormat="1"/>
    <row r="894" s="308" customFormat="1"/>
    <row r="895" s="308" customFormat="1"/>
    <row r="896" s="308" customFormat="1"/>
    <row r="897" s="308" customFormat="1"/>
    <row r="898" s="308" customFormat="1"/>
    <row r="899" s="308" customFormat="1"/>
    <row r="900" s="308" customFormat="1"/>
    <row r="901" s="308" customFormat="1"/>
    <row r="902" s="308" customFormat="1"/>
    <row r="903" s="308" customFormat="1"/>
    <row r="904" s="308" customFormat="1"/>
    <row r="905" s="308" customFormat="1"/>
    <row r="906" s="308" customFormat="1"/>
    <row r="907" s="308" customFormat="1"/>
    <row r="908" s="308" customFormat="1"/>
    <row r="909" s="308" customFormat="1"/>
    <row r="910" s="308" customFormat="1"/>
    <row r="911" s="308" customFormat="1"/>
    <row r="912" s="308" customFormat="1"/>
    <row r="913" s="308" customFormat="1"/>
    <row r="914" s="308" customFormat="1"/>
    <row r="915" s="308" customFormat="1"/>
    <row r="916" s="308" customFormat="1"/>
    <row r="917" s="308" customFormat="1"/>
    <row r="918" s="308" customFormat="1"/>
    <row r="919" s="308" customFormat="1"/>
    <row r="920" s="308" customFormat="1"/>
    <row r="921" s="308" customFormat="1"/>
    <row r="922" s="308" customFormat="1"/>
    <row r="923" s="308" customFormat="1"/>
    <row r="924" s="308" customFormat="1"/>
    <row r="925" s="308" customFormat="1"/>
    <row r="926" s="308" customFormat="1"/>
    <row r="927" s="308" customFormat="1"/>
    <row r="928" s="308" customFormat="1"/>
    <row r="929" s="308" customFormat="1"/>
    <row r="930" s="308" customFormat="1"/>
    <row r="931" s="308" customFormat="1"/>
    <row r="932" s="308" customFormat="1"/>
    <row r="933" s="308" customFormat="1"/>
    <row r="934" s="308" customFormat="1"/>
    <row r="935" s="308" customFormat="1"/>
    <row r="936" s="308" customFormat="1"/>
    <row r="937" s="308" customFormat="1"/>
    <row r="938" s="308" customFormat="1"/>
    <row r="939" s="308" customFormat="1"/>
    <row r="940" s="308" customFormat="1"/>
    <row r="941" s="308" customFormat="1"/>
    <row r="942" s="308" customFormat="1"/>
    <row r="943" s="308" customFormat="1"/>
    <row r="944" s="308" customFormat="1"/>
    <row r="945" s="308" customFormat="1"/>
    <row r="946" s="308" customFormat="1"/>
    <row r="947" s="308" customFormat="1"/>
    <row r="948" s="308" customFormat="1"/>
    <row r="949" s="308" customFormat="1"/>
    <row r="950" s="308" customFormat="1"/>
    <row r="951" s="308" customFormat="1"/>
    <row r="952" s="308" customFormat="1"/>
    <row r="953" s="308" customFormat="1"/>
    <row r="954" s="308" customFormat="1"/>
    <row r="955" s="308" customFormat="1"/>
    <row r="956" s="308" customFormat="1"/>
    <row r="957" s="308" customFormat="1"/>
    <row r="958" s="308" customFormat="1"/>
    <row r="959" s="308" customFormat="1"/>
    <row r="960" s="308" customFormat="1"/>
    <row r="961" s="308" customFormat="1"/>
    <row r="962" s="308" customFormat="1"/>
    <row r="963" s="308" customFormat="1"/>
    <row r="964" s="308" customFormat="1"/>
    <row r="965" s="308" customFormat="1"/>
    <row r="966" s="308" customFormat="1"/>
    <row r="967" s="308" customFormat="1"/>
    <row r="968" s="308" customFormat="1"/>
    <row r="969" s="308" customFormat="1"/>
    <row r="970" s="308" customFormat="1"/>
    <row r="971" s="308" customFormat="1"/>
    <row r="972" s="308" customFormat="1"/>
    <row r="973" s="308" customFormat="1"/>
    <row r="974" s="308" customFormat="1"/>
    <row r="975" s="308" customFormat="1"/>
    <row r="976" s="308" customFormat="1"/>
    <row r="977" s="308" customFormat="1"/>
    <row r="978" s="308" customFormat="1"/>
    <row r="979" s="308" customFormat="1"/>
    <row r="980" s="308" customFormat="1"/>
    <row r="981" s="308" customFormat="1"/>
    <row r="982" s="308" customFormat="1"/>
    <row r="983" s="308" customFormat="1"/>
    <row r="984" s="308" customFormat="1"/>
    <row r="985" s="308" customFormat="1"/>
    <row r="986" s="308" customFormat="1"/>
    <row r="987" s="308" customFormat="1"/>
    <row r="988" s="308" customFormat="1"/>
    <row r="989" s="308" customFormat="1"/>
    <row r="990" s="308" customFormat="1"/>
    <row r="991" s="308" customFormat="1"/>
    <row r="992" s="308" customFormat="1"/>
    <row r="993" s="308" customFormat="1"/>
    <row r="994" s="308" customFormat="1"/>
    <row r="995" s="308" customFormat="1"/>
    <row r="996" s="308" customFormat="1"/>
    <row r="997" s="308" customFormat="1"/>
    <row r="998" s="308" customFormat="1"/>
    <row r="999" s="308" customFormat="1"/>
    <row r="1000" s="308" customFormat="1"/>
    <row r="1001" s="308" customFormat="1"/>
    <row r="1002" s="308" customFormat="1"/>
    <row r="1003" s="308" customFormat="1"/>
    <row r="1004" s="308" customFormat="1"/>
    <row r="1005" s="308" customFormat="1"/>
    <row r="1006" s="308" customFormat="1"/>
    <row r="1007" s="308" customFormat="1"/>
    <row r="1008" s="308" customFormat="1"/>
    <row r="1009" s="308" customFormat="1"/>
    <row r="1010" s="308" customFormat="1"/>
    <row r="1011" s="308" customFormat="1"/>
    <row r="1012" s="308" customFormat="1"/>
    <row r="1013" s="308" customFormat="1"/>
    <row r="1014" s="308" customFormat="1"/>
    <row r="1015" s="308" customFormat="1"/>
    <row r="1016" s="308" customFormat="1"/>
    <row r="1017" s="308" customFormat="1"/>
    <row r="1018" s="308" customFormat="1"/>
    <row r="1019" s="308" customFormat="1"/>
    <row r="1020" s="308" customFormat="1"/>
    <row r="1021" s="308" customFormat="1"/>
    <row r="1022" s="308" customFormat="1"/>
    <row r="1023" s="308" customFormat="1"/>
    <row r="1024" s="308" customFormat="1"/>
    <row r="1025" s="308" customFormat="1"/>
    <row r="1026" s="308" customFormat="1"/>
    <row r="1027" s="308" customFormat="1"/>
    <row r="1028" s="308" customFormat="1"/>
    <row r="1029" s="308" customFormat="1"/>
    <row r="1030" s="308" customFormat="1"/>
    <row r="1031" s="308" customFormat="1"/>
    <row r="1032" s="308" customFormat="1"/>
    <row r="1033" s="308" customFormat="1"/>
    <row r="1034" s="308" customFormat="1"/>
    <row r="1035" s="308" customFormat="1"/>
    <row r="1036" s="308" customFormat="1"/>
    <row r="1037" s="308" customFormat="1"/>
    <row r="1038" s="308" customFormat="1"/>
    <row r="1039" s="308" customFormat="1"/>
    <row r="1040" s="308" customFormat="1"/>
    <row r="1041" s="308" customFormat="1"/>
    <row r="1042" s="308" customFormat="1"/>
    <row r="1043" s="308" customFormat="1"/>
    <row r="1044" s="308" customFormat="1"/>
    <row r="1045" s="308" customFormat="1"/>
    <row r="1046" s="308" customFormat="1"/>
    <row r="1047" s="308" customFormat="1"/>
    <row r="1048" s="308" customFormat="1"/>
    <row r="1049" s="308" customFormat="1"/>
    <row r="1050" s="308" customFormat="1"/>
    <row r="1051" s="308" customFormat="1"/>
    <row r="1052" s="308" customFormat="1"/>
    <row r="1053" s="308" customFormat="1"/>
    <row r="1054" s="308" customFormat="1"/>
    <row r="1055" s="308" customFormat="1"/>
    <row r="1056" s="308" customFormat="1"/>
    <row r="1057" s="308" customFormat="1"/>
    <row r="1058" s="308" customFormat="1"/>
    <row r="1059" s="308" customFormat="1"/>
    <row r="1060" s="308" customFormat="1"/>
    <row r="1061" s="308" customFormat="1"/>
    <row r="1062" s="308" customFormat="1"/>
    <row r="1063" s="308" customFormat="1"/>
    <row r="1064" s="308" customFormat="1"/>
    <row r="1065" s="308" customFormat="1"/>
    <row r="1066" s="308" customFormat="1"/>
    <row r="1067" s="308" customFormat="1"/>
    <row r="1068" s="308" customFormat="1"/>
    <row r="1069" s="308" customFormat="1"/>
    <row r="1070" s="308" customFormat="1"/>
    <row r="1071" s="308" customFormat="1"/>
    <row r="1072" s="308" customFormat="1"/>
    <row r="1073" s="308" customFormat="1"/>
    <row r="1074" s="308" customFormat="1"/>
    <row r="1075" s="308" customFormat="1"/>
    <row r="1076" s="308" customFormat="1"/>
    <row r="1077" s="308" customFormat="1"/>
    <row r="1078" s="308" customFormat="1"/>
    <row r="1079" s="308" customFormat="1"/>
    <row r="1080" s="308" customFormat="1"/>
    <row r="1081" s="308" customFormat="1"/>
    <row r="1082" s="308" customFormat="1"/>
    <row r="1083" s="308" customFormat="1"/>
    <row r="1084" s="308" customFormat="1"/>
    <row r="1085" s="308" customFormat="1"/>
    <row r="1086" s="308" customFormat="1"/>
    <row r="1087" s="308" customFormat="1"/>
    <row r="1088" s="308" customFormat="1"/>
    <row r="1089" s="308" customFormat="1"/>
    <row r="1090" s="308" customFormat="1"/>
    <row r="1091" s="308" customFormat="1"/>
    <row r="1092" s="308" customFormat="1"/>
    <row r="1093" s="308" customFormat="1"/>
    <row r="1094" s="308" customFormat="1"/>
    <row r="1095" s="308" customFormat="1"/>
    <row r="1096" s="308" customFormat="1"/>
    <row r="1097" s="308" customFormat="1"/>
    <row r="1098" s="308" customFormat="1"/>
    <row r="1099" s="308" customFormat="1"/>
    <row r="1100" s="308" customFormat="1"/>
    <row r="1101" s="308" customFormat="1"/>
    <row r="1102" s="308" customFormat="1"/>
    <row r="1103" s="308" customFormat="1"/>
    <row r="1104" s="308" customFormat="1"/>
    <row r="1105" s="308" customFormat="1"/>
    <row r="1106" s="308" customFormat="1"/>
    <row r="1107" s="308" customFormat="1"/>
    <row r="1108" s="308" customFormat="1"/>
    <row r="1109" s="308" customFormat="1"/>
    <row r="1110" s="308" customFormat="1"/>
    <row r="1111" s="308" customFormat="1"/>
    <row r="1112" s="308" customFormat="1"/>
    <row r="1113" s="308" customFormat="1"/>
    <row r="1114" s="308" customFormat="1"/>
    <row r="1115" s="308" customFormat="1"/>
    <row r="1116" s="308" customFormat="1"/>
    <row r="1117" s="308" customFormat="1"/>
    <row r="1118" s="308" customFormat="1"/>
    <row r="1119" s="308" customFormat="1"/>
    <row r="1120" s="308" customFormat="1"/>
    <row r="1121" s="308" customFormat="1"/>
    <row r="1122" s="308" customFormat="1"/>
    <row r="1123" s="308" customFormat="1"/>
    <row r="1124" s="308" customFormat="1"/>
    <row r="1125" s="308" customFormat="1"/>
    <row r="1126" s="308" customFormat="1"/>
    <row r="1127" s="308" customFormat="1"/>
    <row r="1128" s="308" customFormat="1"/>
    <row r="1129" s="308" customFormat="1"/>
    <row r="1130" s="308" customFormat="1"/>
    <row r="1131" s="308" customFormat="1"/>
    <row r="1132" s="308" customFormat="1"/>
    <row r="1133" s="308" customFormat="1"/>
    <row r="1134" s="308" customFormat="1"/>
    <row r="1135" s="308" customFormat="1"/>
    <row r="1136" s="308" customFormat="1"/>
    <row r="1137" s="308" customFormat="1"/>
    <row r="1138" s="308" customFormat="1"/>
    <row r="1139" s="308" customFormat="1"/>
    <row r="1140" s="308" customFormat="1"/>
    <row r="1141" s="308" customFormat="1"/>
    <row r="1142" s="308" customFormat="1"/>
    <row r="1143" s="308" customFormat="1"/>
    <row r="1144" s="308" customFormat="1"/>
    <row r="1145" s="308" customFormat="1"/>
    <row r="1146" s="308" customFormat="1"/>
    <row r="1147" s="308" customFormat="1"/>
    <row r="1148" s="308" customFormat="1"/>
    <row r="1149" s="308" customFormat="1"/>
    <row r="1150" s="308" customFormat="1"/>
    <row r="1151" s="308" customFormat="1"/>
    <row r="1152" s="308" customFormat="1"/>
    <row r="1153" s="308" customFormat="1"/>
    <row r="1154" s="308" customFormat="1"/>
    <row r="1155" s="308" customFormat="1"/>
    <row r="1156" s="308" customFormat="1"/>
    <row r="1157" s="308" customFormat="1"/>
    <row r="1158" s="308" customFormat="1"/>
    <row r="1159" s="308" customFormat="1"/>
    <row r="1160" s="308" customFormat="1"/>
    <row r="1161" s="308" customFormat="1"/>
    <row r="1162" s="308" customFormat="1"/>
    <row r="1163" s="308" customFormat="1"/>
    <row r="1164" s="308" customFormat="1"/>
    <row r="1165" s="308" customFormat="1"/>
    <row r="1166" s="308" customFormat="1"/>
    <row r="1167" s="308" customFormat="1"/>
    <row r="1168" s="308" customFormat="1"/>
    <row r="1169" s="308" customFormat="1"/>
    <row r="1170" s="308" customFormat="1"/>
    <row r="1171" s="308" customFormat="1"/>
    <row r="1172" s="308" customFormat="1"/>
    <row r="1173" s="308" customFormat="1"/>
    <row r="1174" s="308" customFormat="1"/>
    <row r="1175" s="308" customFormat="1"/>
    <row r="1176" s="308" customFormat="1"/>
    <row r="1177" s="308" customFormat="1"/>
    <row r="1178" s="308" customFormat="1"/>
    <row r="1179" s="308" customFormat="1"/>
    <row r="1180" s="308" customFormat="1"/>
    <row r="1181" s="308" customFormat="1"/>
    <row r="1182" s="308" customFormat="1"/>
    <row r="1183" s="308" customFormat="1"/>
    <row r="1184" s="308" customFormat="1"/>
    <row r="1185" s="308" customFormat="1"/>
    <row r="1186" s="308" customFormat="1"/>
    <row r="1187" s="308" customFormat="1"/>
    <row r="1188" s="308" customFormat="1"/>
    <row r="1189" s="308" customFormat="1"/>
    <row r="1190" s="308" customFormat="1"/>
    <row r="1191" s="308" customFormat="1"/>
    <row r="1192" s="308" customFormat="1"/>
    <row r="1193" s="308" customFormat="1"/>
    <row r="1194" s="308" customFormat="1"/>
    <row r="1195" s="308" customFormat="1"/>
    <row r="1196" s="308" customFormat="1"/>
    <row r="1197" s="308" customFormat="1"/>
    <row r="1198" s="308" customFormat="1"/>
    <row r="1199" s="308" customFormat="1"/>
    <row r="1200" s="308" customFormat="1"/>
    <row r="1201" spans="52:60" s="308" customFormat="1"/>
    <row r="1202" spans="52:60" s="308" customFormat="1"/>
    <row r="1203" spans="52:60" s="308" customFormat="1"/>
    <row r="1204" spans="52:60" s="308" customFormat="1"/>
    <row r="1205" spans="52:60">
      <c r="AZ1205" s="308"/>
      <c r="BA1205" s="308"/>
      <c r="BB1205" s="308"/>
      <c r="BC1205" s="308"/>
      <c r="BD1205" s="308"/>
      <c r="BE1205" s="308"/>
      <c r="BF1205" s="308"/>
      <c r="BG1205" s="308"/>
      <c r="BH1205" s="308"/>
    </row>
  </sheetData>
  <sheetProtection algorithmName="SHA-512" hashValue="DoXLu4TzzstSrZb/+1Y+Yq7+jlql0QUhPZIK6iM72KSy7eP7RVdPIZt4bWIDIJ84KZJDRfbNYAuMjHrwS4Ywdg==" saltValue="IbDd7IyzP066D5uHwoGhVg==" spinCount="100000" sheet="1" objects="1" scenarios="1" formatCells="0" formatRows="0" insertHyperlinks="0" selectLockedCells="1" sort="0"/>
  <mergeCells count="258">
    <mergeCell ref="AB1:AG1"/>
    <mergeCell ref="AB2:AG2"/>
    <mergeCell ref="A3:AF3"/>
    <mergeCell ref="C7:E7"/>
    <mergeCell ref="M7:P7"/>
    <mergeCell ref="Q7:AG7"/>
    <mergeCell ref="B8:F8"/>
    <mergeCell ref="G8:P8"/>
    <mergeCell ref="Q8:AG8"/>
    <mergeCell ref="B1:C2"/>
    <mergeCell ref="B9:F9"/>
    <mergeCell ref="G9:P9"/>
    <mergeCell ref="Q9:AG9"/>
    <mergeCell ref="A4:AF5"/>
    <mergeCell ref="B10:F10"/>
    <mergeCell ref="G10:L10"/>
    <mergeCell ref="Q10:R10"/>
    <mergeCell ref="W10:AA10"/>
    <mergeCell ref="AE10:AH10"/>
    <mergeCell ref="AE18:AH18"/>
    <mergeCell ref="B19:F19"/>
    <mergeCell ref="M19:P19"/>
    <mergeCell ref="Q19:V19"/>
    <mergeCell ref="W19:AB19"/>
    <mergeCell ref="AE19:AH19"/>
    <mergeCell ref="B12:F12"/>
    <mergeCell ref="G12:L12"/>
    <mergeCell ref="M12:P12"/>
    <mergeCell ref="B13:F13"/>
    <mergeCell ref="G13:L13"/>
    <mergeCell ref="M13:P13"/>
    <mergeCell ref="B14:F14"/>
    <mergeCell ref="B15:F15"/>
    <mergeCell ref="B16:F16"/>
    <mergeCell ref="AE12:AN13"/>
    <mergeCell ref="AB12:AD13"/>
    <mergeCell ref="Q12:AA13"/>
    <mergeCell ref="B17:F17"/>
    <mergeCell ref="B18:F18"/>
    <mergeCell ref="M18:P18"/>
    <mergeCell ref="Q18:V18"/>
    <mergeCell ref="W18:AB18"/>
    <mergeCell ref="AM19:AN19"/>
    <mergeCell ref="B11:F11"/>
    <mergeCell ref="G11:L11"/>
    <mergeCell ref="Q11:R11"/>
    <mergeCell ref="W11:AA11"/>
    <mergeCell ref="B29:F29"/>
    <mergeCell ref="M29:Q29"/>
    <mergeCell ref="R29:W29"/>
    <mergeCell ref="X29:Z29"/>
    <mergeCell ref="AB10:AD11"/>
    <mergeCell ref="G14:AN15"/>
    <mergeCell ref="S10:V11"/>
    <mergeCell ref="AI18:AL19"/>
    <mergeCell ref="AI10:AN11"/>
    <mergeCell ref="AC18:AD19"/>
    <mergeCell ref="B27:M27"/>
    <mergeCell ref="P27:Z27"/>
    <mergeCell ref="B28:F28"/>
    <mergeCell ref="M28:Q28"/>
    <mergeCell ref="R28:W28"/>
    <mergeCell ref="X28:Z28"/>
    <mergeCell ref="AE28:AI28"/>
    <mergeCell ref="AE11:AH11"/>
    <mergeCell ref="N10:O11"/>
    <mergeCell ref="AE29:AI29"/>
    <mergeCell ref="M21:P21"/>
    <mergeCell ref="Q21:V21"/>
    <mergeCell ref="W21:AB21"/>
    <mergeCell ref="A32:E32"/>
    <mergeCell ref="F32:N32"/>
    <mergeCell ref="O32:R32"/>
    <mergeCell ref="S32:V32"/>
    <mergeCell ref="W32:Y32"/>
    <mergeCell ref="Z32:AH32"/>
    <mergeCell ref="AI32:AN32"/>
    <mergeCell ref="AA28:AD29"/>
    <mergeCell ref="AC20:AN21"/>
    <mergeCell ref="AJ28:AN29"/>
    <mergeCell ref="N26:O27"/>
    <mergeCell ref="AA26:AB27"/>
    <mergeCell ref="A25:M25"/>
    <mergeCell ref="P25:Z25"/>
    <mergeCell ref="B26:M26"/>
    <mergeCell ref="P26:Z26"/>
    <mergeCell ref="B20:F20"/>
    <mergeCell ref="G20:L20"/>
    <mergeCell ref="M20:P20"/>
    <mergeCell ref="Q20:V20"/>
    <mergeCell ref="AA24:AN25"/>
    <mergeCell ref="B22:M22"/>
    <mergeCell ref="N22:O23"/>
    <mergeCell ref="AM26:AN27"/>
    <mergeCell ref="AC26:AL26"/>
    <mergeCell ref="AC27:AL27"/>
    <mergeCell ref="G28:L29"/>
    <mergeCell ref="W20:AB20"/>
    <mergeCell ref="B21:F21"/>
    <mergeCell ref="G21:L21"/>
    <mergeCell ref="A33:E33"/>
    <mergeCell ref="F33:N33"/>
    <mergeCell ref="O33:R33"/>
    <mergeCell ref="S33:V33"/>
    <mergeCell ref="W33:Y33"/>
    <mergeCell ref="Z33:AH33"/>
    <mergeCell ref="AI33:AN33"/>
    <mergeCell ref="A34:E34"/>
    <mergeCell ref="O34:R34"/>
    <mergeCell ref="S34:V34"/>
    <mergeCell ref="A35:E35"/>
    <mergeCell ref="O35:R35"/>
    <mergeCell ref="S35:V35"/>
    <mergeCell ref="A36:E36"/>
    <mergeCell ref="O36:R36"/>
    <mergeCell ref="S36:V36"/>
    <mergeCell ref="A37:E37"/>
    <mergeCell ref="O37:R37"/>
    <mergeCell ref="S37:V37"/>
    <mergeCell ref="A38:E38"/>
    <mergeCell ref="O38:R38"/>
    <mergeCell ref="S38:V38"/>
    <mergeCell ref="A39:E39"/>
    <mergeCell ref="O39:R39"/>
    <mergeCell ref="S39:V39"/>
    <mergeCell ref="F38:N39"/>
    <mergeCell ref="A40:E40"/>
    <mergeCell ref="O40:R40"/>
    <mergeCell ref="S40:V40"/>
    <mergeCell ref="A41:E41"/>
    <mergeCell ref="O41:R41"/>
    <mergeCell ref="S41:V41"/>
    <mergeCell ref="B43:G43"/>
    <mergeCell ref="A44:F44"/>
    <mergeCell ref="AB44:AH44"/>
    <mergeCell ref="F40:N41"/>
    <mergeCell ref="A45:F45"/>
    <mergeCell ref="AB45:AH45"/>
    <mergeCell ref="Z40:AH41"/>
    <mergeCell ref="W40:Y41"/>
    <mergeCell ref="A46:F46"/>
    <mergeCell ref="AB46:AH46"/>
    <mergeCell ref="A47:F47"/>
    <mergeCell ref="AB47:AH47"/>
    <mergeCell ref="A48:F48"/>
    <mergeCell ref="AB48:AH48"/>
    <mergeCell ref="A49:F49"/>
    <mergeCell ref="AB49:AH49"/>
    <mergeCell ref="A50:F50"/>
    <mergeCell ref="AB50:AH50"/>
    <mergeCell ref="A51:F51"/>
    <mergeCell ref="AB51:AH51"/>
    <mergeCell ref="A52:F52"/>
    <mergeCell ref="AB52:AH52"/>
    <mergeCell ref="A53:F53"/>
    <mergeCell ref="AB53:AH53"/>
    <mergeCell ref="A54:F54"/>
    <mergeCell ref="Q54:U54"/>
    <mergeCell ref="AB54:AH54"/>
    <mergeCell ref="A64:F64"/>
    <mergeCell ref="AB64:AH64"/>
    <mergeCell ref="A65:F65"/>
    <mergeCell ref="AB65:AH65"/>
    <mergeCell ref="A55:F55"/>
    <mergeCell ref="Q55:U55"/>
    <mergeCell ref="AB55:AH55"/>
    <mergeCell ref="B57:G57"/>
    <mergeCell ref="A58:F58"/>
    <mergeCell ref="AB58:AH58"/>
    <mergeCell ref="A59:F59"/>
    <mergeCell ref="AB59:AH59"/>
    <mergeCell ref="A60:F60"/>
    <mergeCell ref="AB60:AH60"/>
    <mergeCell ref="A63:F63"/>
    <mergeCell ref="A66:F66"/>
    <mergeCell ref="AB66:AH66"/>
    <mergeCell ref="A67:F67"/>
    <mergeCell ref="AB67:AH67"/>
    <mergeCell ref="A68:F68"/>
    <mergeCell ref="Q68:U68"/>
    <mergeCell ref="AB68:AH68"/>
    <mergeCell ref="A69:F69"/>
    <mergeCell ref="Q69:U69"/>
    <mergeCell ref="AB69:AH69"/>
    <mergeCell ref="G68:P69"/>
    <mergeCell ref="V68:AA69"/>
    <mergeCell ref="H76:J77"/>
    <mergeCell ref="M76:N77"/>
    <mergeCell ref="Q76:R77"/>
    <mergeCell ref="V77:Z77"/>
    <mergeCell ref="AA76:AN77"/>
    <mergeCell ref="AA79:AL79"/>
    <mergeCell ref="AA80:AL80"/>
    <mergeCell ref="M10:M11"/>
    <mergeCell ref="G16:AN17"/>
    <mergeCell ref="AI40:AN41"/>
    <mergeCell ref="G18:L19"/>
    <mergeCell ref="AI62:AN63"/>
    <mergeCell ref="G58:AA59"/>
    <mergeCell ref="AI58:AN59"/>
    <mergeCell ref="G60:AA61"/>
    <mergeCell ref="F34:N35"/>
    <mergeCell ref="W34:Y35"/>
    <mergeCell ref="AI36:AN37"/>
    <mergeCell ref="Z34:AH35"/>
    <mergeCell ref="AI34:AN35"/>
    <mergeCell ref="F36:N37"/>
    <mergeCell ref="W36:Y37"/>
    <mergeCell ref="Z36:AH37"/>
    <mergeCell ref="AI44:AN45"/>
    <mergeCell ref="W38:Y39"/>
    <mergeCell ref="AI38:AN39"/>
    <mergeCell ref="G62:AA63"/>
    <mergeCell ref="AI46:AN47"/>
    <mergeCell ref="AI50:AN51"/>
    <mergeCell ref="G46:AA47"/>
    <mergeCell ref="G50:AA51"/>
    <mergeCell ref="G52:AA53"/>
    <mergeCell ref="V54:AA55"/>
    <mergeCell ref="G54:P55"/>
    <mergeCell ref="AI54:AN55"/>
    <mergeCell ref="G48:AA49"/>
    <mergeCell ref="AI48:AN49"/>
    <mergeCell ref="AB62:AH62"/>
    <mergeCell ref="AB63:AH63"/>
    <mergeCell ref="T71:AN71"/>
    <mergeCell ref="K76:L76"/>
    <mergeCell ref="O76:P76"/>
    <mergeCell ref="S76:U76"/>
    <mergeCell ref="W76:Z76"/>
    <mergeCell ref="K77:L77"/>
    <mergeCell ref="O77:P77"/>
    <mergeCell ref="S77:U77"/>
    <mergeCell ref="AI68:AN69"/>
    <mergeCell ref="AI64:AN65"/>
    <mergeCell ref="G64:AA65"/>
    <mergeCell ref="AI60:AN61"/>
    <mergeCell ref="G66:AA67"/>
    <mergeCell ref="AI66:AM67"/>
    <mergeCell ref="Q31:S31"/>
    <mergeCell ref="P22:Z22"/>
    <mergeCell ref="AE22:AJ22"/>
    <mergeCell ref="B23:M23"/>
    <mergeCell ref="P23:Z23"/>
    <mergeCell ref="AC23:AD23"/>
    <mergeCell ref="AE23:AJ23"/>
    <mergeCell ref="AM23:AN23"/>
    <mergeCell ref="B24:M24"/>
    <mergeCell ref="P24:Z24"/>
    <mergeCell ref="N24:O25"/>
    <mergeCell ref="AA22:AB23"/>
    <mergeCell ref="AK22:AL23"/>
    <mergeCell ref="Z38:AH39"/>
    <mergeCell ref="G44:AA45"/>
    <mergeCell ref="AI52:AM53"/>
    <mergeCell ref="A61:F61"/>
    <mergeCell ref="AB61:AH61"/>
    <mergeCell ref="A62:F62"/>
  </mergeCells>
  <phoneticPr fontId="199"/>
  <conditionalFormatting sqref="A34:A41 F34:R41 W34:AN41">
    <cfRule type="expression" dxfId="98" priority="47">
      <formula>$Q$31="無(No)"</formula>
    </cfRule>
  </conditionalFormatting>
  <conditionalFormatting sqref="A36:E36">
    <cfRule type="expression" dxfId="97" priority="13">
      <formula>$A$34=""</formula>
    </cfRule>
  </conditionalFormatting>
  <conditionalFormatting sqref="A38:E38">
    <cfRule type="expression" dxfId="96" priority="12">
      <formula>$A$36=""</formula>
    </cfRule>
  </conditionalFormatting>
  <conditionalFormatting sqref="A40:E40">
    <cfRule type="expression" dxfId="95" priority="11">
      <formula>$A$38=""</formula>
    </cfRule>
  </conditionalFormatting>
  <conditionalFormatting sqref="F38:AN39">
    <cfRule type="expression" dxfId="94" priority="31">
      <formula>$A$38=""</formula>
    </cfRule>
  </conditionalFormatting>
  <conditionalFormatting sqref="F40:AN41">
    <cfRule type="expression" dxfId="93" priority="30">
      <formula>$A$40=""</formula>
    </cfRule>
  </conditionalFormatting>
  <conditionalFormatting sqref="G20:L20">
    <cfRule type="expression" dxfId="92" priority="42">
      <formula>$AC$18="無(No)"</formula>
    </cfRule>
  </conditionalFormatting>
  <conditionalFormatting sqref="G9:P9">
    <cfRule type="expression" dxfId="91" priority="9">
      <formula>NOT(OR($G$12="China",$G$12="China(Hongkong)",$G$12="Taiwan",$G$12="Malaysia",$G$12="Korea",$G$12="Singapore"))</formula>
    </cfRule>
  </conditionalFormatting>
  <conditionalFormatting sqref="G9:AG9 G10:L10 S10:V11 AB10:AD11 AI10:AN11 G12:L12 Q12:AA13 G14 G16 Q18:V18 AC18:AD19 AI18:AL19 G18:L20 Q20 AC20 AA22:AB23 AK22:AL23 N22:O27 AA24:AN25 AA26:AB27 R28:W28 G28:L29 AA28:AD29 Q31:S31 A34:A41 F34:S41 A44:G44 AI44:AN51 G46:AA53 G54:P55 V54:AA55 AI54:AN55 A58:G58 AI58:AN65 G60:AA67 G68:P69 V68:AA69 AI68:AN69 T71:AN71 AA76 H76:J77 M76:N77 Q76:R77">
    <cfRule type="notContainsBlanks" dxfId="90" priority="50">
      <formula>LEN(TRIM(A9))&gt;0</formula>
    </cfRule>
  </conditionalFormatting>
  <conditionalFormatting sqref="N10:O11">
    <cfRule type="notContainsBlanks" dxfId="89" priority="17">
      <formula>LEN(TRIM(N10))&gt;0</formula>
    </cfRule>
  </conditionalFormatting>
  <conditionalFormatting sqref="N22:O27">
    <cfRule type="cellIs" dxfId="88" priority="25" operator="equal">
      <formula>"有(Yes)"</formula>
    </cfRule>
    <cfRule type="expression" dxfId="87" priority="26">
      <formula>"無(No)"</formula>
    </cfRule>
  </conditionalFormatting>
  <conditionalFormatting sqref="Q20">
    <cfRule type="expression" dxfId="86" priority="41">
      <formula>$AC$18="無(No)"</formula>
    </cfRule>
  </conditionalFormatting>
  <conditionalFormatting sqref="S34:V34 F34:R35 W34:AN35">
    <cfRule type="expression" dxfId="85" priority="33">
      <formula>$A$34=""</formula>
    </cfRule>
  </conditionalFormatting>
  <conditionalFormatting sqref="S35:V35 S37:V37 S39:V39 S41:V41">
    <cfRule type="containsBlanks" dxfId="84" priority="44">
      <formula>LEN(TRIM(S35))=0</formula>
    </cfRule>
  </conditionalFormatting>
  <conditionalFormatting sqref="S36:V36 F36:R37 W36:AN37">
    <cfRule type="expression" dxfId="83" priority="32">
      <formula>$A$36=""</formula>
    </cfRule>
  </conditionalFormatting>
  <conditionalFormatting sqref="W34:AN41">
    <cfRule type="notContainsBlanks" dxfId="82" priority="46">
      <formula>LEN(TRIM(W34))&gt;0</formula>
    </cfRule>
  </conditionalFormatting>
  <conditionalFormatting sqref="AA22:AB23">
    <cfRule type="expression" dxfId="81" priority="38">
      <formula>$N$22="無(No)"</formula>
    </cfRule>
  </conditionalFormatting>
  <conditionalFormatting sqref="AA26:AB27">
    <cfRule type="cellIs" dxfId="80" priority="5" operator="equal">
      <formula>"有(Yes)"</formula>
    </cfRule>
    <cfRule type="expression" dxfId="79" priority="6">
      <formula>"無(No)"</formula>
    </cfRule>
  </conditionalFormatting>
  <conditionalFormatting sqref="AA24:AN25">
    <cfRule type="expression" dxfId="78" priority="36">
      <formula>$N$24="無(No)"</formula>
    </cfRule>
  </conditionalFormatting>
  <conditionalFormatting sqref="AB2:AG2">
    <cfRule type="notContainsBlanks" dxfId="77" priority="7">
      <formula>LEN(TRIM(AB2))&gt;0</formula>
    </cfRule>
  </conditionalFormatting>
  <conditionalFormatting sqref="AB44:AN45 A45:F45 A46:AN57 AB58:AN59 A59:F59 A60:AN69">
    <cfRule type="notContainsBlanks" dxfId="76" priority="49">
      <formula>LEN(TRIM(A44))&gt;0</formula>
    </cfRule>
  </conditionalFormatting>
  <conditionalFormatting sqref="AC20">
    <cfRule type="expression" dxfId="75" priority="40">
      <formula>$AC$18="無(No)"</formula>
    </cfRule>
  </conditionalFormatting>
  <conditionalFormatting sqref="AE12:AN13">
    <cfRule type="notContainsBlanks" dxfId="74" priority="8">
      <formula>LEN(TRIM(AE12))&gt;0</formula>
    </cfRule>
  </conditionalFormatting>
  <conditionalFormatting sqref="AI18:AL19">
    <cfRule type="expression" dxfId="73" priority="43">
      <formula>$AC$18="無(No)"</formula>
    </cfRule>
  </conditionalFormatting>
  <conditionalFormatting sqref="AK22:AL23">
    <cfRule type="expression" dxfId="72" priority="37">
      <formula>$N$22="無(No)"</formula>
    </cfRule>
  </conditionalFormatting>
  <conditionalFormatting sqref="AM26:AN27">
    <cfRule type="cellIs" dxfId="71" priority="1" operator="equal">
      <formula>"有(Yes)"</formula>
    </cfRule>
    <cfRule type="expression" dxfId="70" priority="2">
      <formula>"無(No)"</formula>
    </cfRule>
    <cfRule type="notContainsBlanks" dxfId="69" priority="4">
      <formula>LEN(TRIM(AM26))&gt;0</formula>
    </cfRule>
  </conditionalFormatting>
  <dataValidations xWindow="590" yWindow="499" count="21">
    <dataValidation type="custom" allowBlank="1" showInputMessage="1" showErrorMessage="1" error="大文字で入力してください。_x000a_Please type in uppercase letters." prompt="大文字で入力してください。_x000a_Please type in uppercase letters." sqref="F36:N41" xr:uid="{00000000-0002-0000-0200-000000000000}">
      <formula1>EXACT(F36,UPPER(ASC(F36)))</formula1>
    </dataValidation>
    <dataValidation allowBlank="1" showInputMessage="1" showErrorMessage="1" sqref="G10 M10 G20" xr:uid="{00000000-0002-0000-0200-000001000000}"/>
    <dataValidation type="list" allowBlank="1" showInputMessage="1" showErrorMessage="1" sqref="S40:V40 S34:V34 S36:V36 S38:V38" xr:uid="{00000000-0002-0000-0200-000002000000}">
      <formula1>$BG$2:$BG$33</formula1>
    </dataValidation>
    <dataValidation type="list" allowBlank="1" showInputMessage="1" showErrorMessage="1" sqref="Q31:S31 AC18:AD19 N22:O27 W34:Y41 AA26:AB27 AM26:AN27" xr:uid="{00000000-0002-0000-0200-000003000000}">
      <formula1>"有(Yes),無(No)"</formula1>
    </dataValidation>
    <dataValidation type="list" allowBlank="1" showInputMessage="1" showErrorMessage="1" sqref="A34:E34 A36:E36 A40:E40 A38:E38" xr:uid="{00000000-0002-0000-0200-000004000000}">
      <formula1>"Husband,Wife,Father,Mother,Son,Daughter,Grandfather,Grandmother,Foster Father,Foster Mother,Big Brother,Little Brother,Big Sister,Little Sister,Uncle,Aunt"</formula1>
    </dataValidation>
    <dataValidation type="list" allowBlank="1" showInputMessage="1" showErrorMessage="1" sqref="S10:V11" xr:uid="{00000000-0002-0000-0200-000006000000}">
      <formula1>"男(Male),女(Female)"</formula1>
    </dataValidation>
    <dataValidation allowBlank="1" showInputMessage="1" showErrorMessage="1" prompt="入出国歴はなければ、空欄のままにしてください。_x000a_If you have no travel history, please leave it blank." sqref="AI18:AL19" xr:uid="{00000000-0002-0000-0200-000007000000}"/>
    <dataValidation allowBlank="1" showInputMessage="1" showErrorMessage="1" prompt="ない場合、「申請中」と書いてください_x000a_If not available, please write '申請中'. " sqref="G18:L19" xr:uid="{00000000-0002-0000-0200-000008000000}"/>
    <dataValidation type="list" allowBlank="1" showInputMessage="1" showErrorMessage="1" sqref="G28:L29" xr:uid="{00000000-0002-0000-0200-000009000000}">
      <formula1>"1年3ケ月(1Year3Months),1年6ケ月(1Year6Months),1年9ケ月(1Year9Months),2年(2Years),1ヶ月短期(1Month),2ヶ月短期(2Months),3ケ月短期(3Months)"</formula1>
    </dataValidation>
    <dataValidation type="list" allowBlank="1" showInputMessage="1" showErrorMessage="1" sqref="AB10:AD11" xr:uid="{00000000-0002-0000-0200-00000A000000}">
      <formula1>"有(Married),無(Single)"</formula1>
    </dataValidation>
    <dataValidation type="list" allowBlank="1" showInputMessage="1" showErrorMessage="1" prompt="学生(Student)_x000a_会社員(Employee)_x000a_自営業(Self-Employed)_x000a_経営者(Business Owner)_x000a_留学準備中(Prepared for studying abroad in Japan)_x000a_" sqref="AI10:AN11" xr:uid="{00000000-0002-0000-0200-00000B000000}">
      <formula1>"学生(Student),会社員(Employee),自営業(Self-Employed),経営者(Business Owner),留学準備中(Prepared for studying in Japan)"</formula1>
    </dataValidation>
    <dataValidation type="list" allowBlank="1" showInputMessage="1" showErrorMessage="1" sqref="AI44:AN45" xr:uid="{00000000-0002-0000-0200-00000C000000}">
      <formula1>"本人Applicant,夫 Husband,妻 Wife,父 Father,母 Mother,祖父 Grandfather,祖母 Grandmother,養父 Foster Father,養母 Foster Mother,継父 Stepfather,継母 Stepmother,兄　Big Brother,弟 Little Brother,姉 Big Sister,妹 Little Sister,叔父(伯父） Uncle,叔母(伯母）Aunt,友人 Friend, 知人 Acquaintance"</formula1>
    </dataValidation>
    <dataValidation type="list" allowBlank="1" showInputMessage="1" showErrorMessage="1" sqref="AI58:AN59" xr:uid="{00000000-0002-0000-0200-00000D000000}">
      <formula1>"本人Applicant,夫 Husband,妻 Wife,父 Father,母 Mother,祖父 Grandfather,祖母 Grandmother,養父 Foster Father,養母 Foster Mother,継父 Stepfather,継母 Stepmother,兄　Big Brother,弟 Little Brother,姉 Big Sister,妹 Little Sister,叔父(伯父） Uncle,叔母(伯母）Aunt,友人 Friend, 知人 Acquaintance,"</formula1>
    </dataValidation>
    <dataValidation type="list" allowBlank="1" showInputMessage="1" showErrorMessage="1" sqref="AC20:AN21" xr:uid="{00000000-0002-0000-0200-00000E000000}">
      <formula1>$AP$1:$AP$17</formula1>
    </dataValidation>
    <dataValidation type="list" allowBlank="1" showInputMessage="1" showErrorMessage="1" sqref="G68:P69 G54:P55" xr:uid="{00000000-0002-0000-0200-00000F000000}">
      <formula1>$AZ$1:$AZ$36</formula1>
    </dataValidation>
    <dataValidation allowBlank="1" showInputMessage="1" showErrorMessage="1" error="大文字で入力してください。_x000a_Please type in uppercase letters." prompt="大文字で入力してください。_x000a_Please type in uppercase letters." sqref="F34:N35" xr:uid="{00000000-0002-0000-0200-000010000000}"/>
    <dataValidation type="date" imeMode="off" operator="greaterThanOrEqual" allowBlank="1" showInputMessage="1" showErrorMessage="1" error="YYYY/MM/DD" prompt="YYYY/MM/DD" sqref="AB2:AG2" xr:uid="{72300FE4-080D-41A4-AC7A-EE6836A55E0B}">
      <formula1>44562</formula1>
    </dataValidation>
    <dataValidation type="list" allowBlank="1" showInputMessage="1" showErrorMessage="1" sqref="G12:L12" xr:uid="{F6DA355B-CC73-496D-A016-3FBB847C108C}">
      <formula1>$BG$2:$BG$34</formula1>
    </dataValidation>
    <dataValidation type="custom" allowBlank="1" showInputMessage="1" showErrorMessage="1" error="メールアドレスを正しく入力してください。_x000a_请正确输入邮箱地址。" sqref="AE12:AN13" xr:uid="{C9F3094D-3788-491B-B535-0A942F7C0FF7}">
      <formula1>AND(ISNUMBER(FIND("@",AE12)), ISNUMBER(FIND(".",AE12)))</formula1>
    </dataValidation>
    <dataValidation type="custom" allowBlank="1" showInputMessage="1" showErrorMessage="1" error="姓と名の間に半角スペースを1つだけ入れてください。_x000a_请在姓和名之间只输入一个半角空格。" prompt="姓と名の間に半角スペースを1つだけ入れてください。_x000a_请在姓和名之间只输入一个半角空格。_x000a_Please insert exactly one half-width space between the family name and the given name." sqref="G9:P9" xr:uid="{00EAD2A9-5588-44D9-B6C3-58070A8E98D0}">
      <formula1>AND(ISNUMBER(FIND(" ",G9)),LEN(G9)-LEN(SUBSTITUTE(G9," ",""))=1,NOT(ISNUMBER(FIND("　",G9))))</formula1>
    </dataValidation>
    <dataValidation type="custom" allowBlank="1" showInputMessage="1" showErrorMessage="1" error="姓と名の間に半角スペースを1つだけ入れ、すべて大文字で入力してください。_x000a_请在姓和名之间只输入一个空格，并全部使用大写字母。" prompt="大文字で入力してください。姓と名の間に半角スペースを1つだけ入れてください。_x000a_请输入大写字母。请在姓和名之间只输入一个空格。_x000a_" sqref="Q9:AG9" xr:uid="{7BD92FD0-4AE8-42A8-B7D7-BF14AD9B66CC}">
      <formula1>AND( LEN(Q9)-LEN(SUBSTITUTE(Q9," ",""))=1, NOT(ISNUMBER(FIND("　",Q9))), EXACT(Q9,UPPER(Q9)))</formula1>
    </dataValidation>
  </dataValidations>
  <printOptions horizontalCentered="1" verticalCentered="1"/>
  <pageMargins left="0.47244094488188998" right="0.35433070866141703" top="0.35433070866141703" bottom="0.196850393700787" header="0.15748031496063" footer="0.15748031496063"/>
  <pageSetup paperSize="9" scale="85" orientation="portrait" blackAndWhite="1" r:id="rId1"/>
  <headerFooter>
    <oddHeader>&amp;R&amp;"ＭＳ ゴシック,標準"&amp;9様式1-1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HE536"/>
  <sheetViews>
    <sheetView view="pageBreakPreview" topLeftCell="A18" zoomScale="70" zoomScaleNormal="90" zoomScaleSheetLayoutView="70" zoomScalePageLayoutView="75" workbookViewId="0">
      <selection activeCell="AH3" sqref="AH3:AJ3"/>
    </sheetView>
  </sheetViews>
  <sheetFormatPr defaultColWidth="9" defaultRowHeight="12.9" customHeight="1" outlineLevelRow="1"/>
  <cols>
    <col min="1" max="4" width="2.33203125" style="261" customWidth="1"/>
    <col min="5" max="5" width="4.109375" style="261" customWidth="1"/>
    <col min="6" max="7" width="1.88671875" style="261" customWidth="1"/>
    <col min="8" max="8" width="2.6640625" style="261" customWidth="1"/>
    <col min="9" max="9" width="3.109375" style="261" customWidth="1"/>
    <col min="10" max="10" width="2.6640625" style="261" customWidth="1"/>
    <col min="11" max="11" width="5.6640625" style="261" customWidth="1"/>
    <col min="12" max="12" width="2.6640625" style="261" customWidth="1"/>
    <col min="13" max="13" width="3.6640625" style="261" customWidth="1"/>
    <col min="14" max="14" width="2.109375" style="261" customWidth="1"/>
    <col min="15" max="15" width="3" style="261" customWidth="1"/>
    <col min="16" max="18" width="2.6640625" style="261" customWidth="1"/>
    <col min="19" max="19" width="3" style="261" customWidth="1"/>
    <col min="20" max="20" width="2.77734375" style="261" customWidth="1"/>
    <col min="21" max="21" width="3.21875" style="261" customWidth="1"/>
    <col min="22" max="22" width="5" style="261" customWidth="1"/>
    <col min="23" max="24" width="2.6640625" style="261" customWidth="1"/>
    <col min="25" max="25" width="3.88671875" style="261" customWidth="1"/>
    <col min="26" max="27" width="2.6640625" style="261" customWidth="1"/>
    <col min="28" max="28" width="2.33203125" style="261" customWidth="1"/>
    <col min="29" max="29" width="2.44140625" style="261" customWidth="1"/>
    <col min="30" max="30" width="4.6640625" style="261" customWidth="1"/>
    <col min="31" max="31" width="3.33203125" style="261" customWidth="1"/>
    <col min="32" max="32" width="2.6640625" style="261" customWidth="1"/>
    <col min="33" max="33" width="3.109375" style="261" customWidth="1"/>
    <col min="34" max="34" width="2.6640625" style="261" customWidth="1"/>
    <col min="35" max="35" width="3.109375" style="261" customWidth="1"/>
    <col min="36" max="36" width="3.6640625" style="261" customWidth="1"/>
    <col min="37" max="37" width="4" style="261" customWidth="1"/>
    <col min="38" max="38" width="6.5546875" style="261" customWidth="1"/>
    <col min="39" max="39" width="2.21875" style="261" customWidth="1"/>
    <col min="40" max="54" width="2.6640625" style="253" customWidth="1"/>
    <col min="55" max="213" width="9" style="253"/>
    <col min="214" max="16384" width="9" style="261"/>
  </cols>
  <sheetData>
    <row r="1" spans="1:213" s="244" customFormat="1" ht="7.5" hidden="1" customHeight="1" outlineLevel="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c r="DV1" s="260"/>
      <c r="DW1" s="260"/>
      <c r="DX1" s="260"/>
      <c r="DY1" s="260"/>
      <c r="DZ1" s="260"/>
      <c r="EA1" s="260"/>
      <c r="EB1" s="260"/>
      <c r="EC1" s="260"/>
      <c r="ED1" s="260"/>
      <c r="EE1" s="260"/>
      <c r="EF1" s="260"/>
      <c r="EG1" s="260"/>
      <c r="EH1" s="260"/>
      <c r="EI1" s="260"/>
      <c r="EJ1" s="260"/>
      <c r="EK1" s="260"/>
      <c r="EL1" s="260"/>
      <c r="EM1" s="260"/>
      <c r="EN1" s="260"/>
      <c r="EO1" s="260"/>
      <c r="EP1" s="260"/>
      <c r="EQ1" s="260"/>
      <c r="ER1" s="260"/>
      <c r="ES1" s="260"/>
      <c r="ET1" s="260"/>
      <c r="EU1" s="260"/>
      <c r="EV1" s="260"/>
      <c r="EW1" s="260"/>
      <c r="EX1" s="260"/>
      <c r="EY1" s="260"/>
      <c r="EZ1" s="260"/>
      <c r="FA1" s="260"/>
      <c r="FB1" s="260"/>
      <c r="FC1" s="260"/>
      <c r="FD1" s="260"/>
      <c r="FE1" s="260"/>
      <c r="FF1" s="260"/>
      <c r="FG1" s="260"/>
      <c r="FH1" s="260"/>
      <c r="FI1" s="260"/>
      <c r="FJ1" s="260"/>
      <c r="FK1" s="260"/>
      <c r="FL1" s="260"/>
      <c r="FM1" s="260"/>
      <c r="FN1" s="260"/>
      <c r="FO1" s="260"/>
      <c r="FP1" s="260"/>
      <c r="FQ1" s="260"/>
      <c r="FR1" s="260"/>
      <c r="FS1" s="260"/>
      <c r="FT1" s="260"/>
      <c r="FU1" s="260"/>
      <c r="FV1" s="260"/>
      <c r="FW1" s="260"/>
      <c r="FX1" s="260"/>
      <c r="FY1" s="260"/>
      <c r="FZ1" s="260"/>
      <c r="GA1" s="260"/>
      <c r="GB1" s="260"/>
      <c r="GC1" s="260"/>
      <c r="GD1" s="260"/>
      <c r="GE1" s="260"/>
      <c r="GF1" s="260"/>
      <c r="GG1" s="260"/>
      <c r="GH1" s="260"/>
      <c r="GI1" s="260"/>
      <c r="GJ1" s="260"/>
      <c r="GK1" s="260"/>
      <c r="GL1" s="260"/>
      <c r="GM1" s="260"/>
      <c r="GN1" s="260"/>
      <c r="GO1" s="260"/>
      <c r="GP1" s="260"/>
      <c r="GQ1" s="260"/>
      <c r="GR1" s="260"/>
      <c r="GS1" s="260"/>
      <c r="GT1" s="260"/>
      <c r="GU1" s="260"/>
      <c r="GV1" s="260"/>
      <c r="GW1" s="260"/>
      <c r="GX1" s="260"/>
      <c r="GY1" s="260"/>
      <c r="GZ1" s="260"/>
      <c r="HA1" s="260"/>
      <c r="HB1" s="260"/>
      <c r="HC1" s="260"/>
      <c r="HD1" s="260"/>
      <c r="HE1" s="260"/>
    </row>
    <row r="2" spans="1:213" s="244" customFormat="1" ht="19.5" hidden="1" customHeight="1" outlineLevel="1">
      <c r="A2" s="262" t="s">
        <v>460</v>
      </c>
      <c r="B2" s="263"/>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c r="CZ2" s="260"/>
      <c r="DA2" s="260"/>
      <c r="DB2" s="260"/>
      <c r="DC2" s="260"/>
      <c r="DD2" s="260"/>
      <c r="DE2" s="260"/>
      <c r="DF2" s="260"/>
      <c r="DG2" s="260"/>
      <c r="DH2" s="260"/>
      <c r="DI2" s="260"/>
      <c r="DJ2" s="260"/>
      <c r="DK2" s="260"/>
      <c r="DL2" s="260"/>
      <c r="DM2" s="260"/>
      <c r="DN2" s="260"/>
      <c r="DO2" s="260"/>
      <c r="DP2" s="260"/>
      <c r="DQ2" s="260"/>
      <c r="DR2" s="260"/>
      <c r="DS2" s="260"/>
      <c r="DT2" s="260"/>
      <c r="DU2" s="260"/>
      <c r="DV2" s="260"/>
      <c r="DW2" s="260"/>
      <c r="DX2" s="260"/>
      <c r="DY2" s="260"/>
      <c r="DZ2" s="260"/>
      <c r="EA2" s="260"/>
      <c r="EB2" s="260"/>
      <c r="EC2" s="260"/>
      <c r="ED2" s="260"/>
      <c r="EE2" s="260"/>
      <c r="EF2" s="260"/>
      <c r="EG2" s="260"/>
      <c r="EH2" s="260"/>
      <c r="EI2" s="260"/>
      <c r="EJ2" s="260"/>
      <c r="EK2" s="260"/>
      <c r="EL2" s="260"/>
      <c r="EM2" s="260"/>
      <c r="EN2" s="260"/>
      <c r="EO2" s="260"/>
      <c r="EP2" s="260"/>
      <c r="EQ2" s="260"/>
      <c r="ER2" s="260"/>
      <c r="ES2" s="260"/>
      <c r="ET2" s="260"/>
      <c r="EU2" s="260"/>
      <c r="EV2" s="260"/>
      <c r="EW2" s="260"/>
      <c r="EX2" s="260"/>
      <c r="EY2" s="260"/>
      <c r="EZ2" s="260"/>
      <c r="FA2" s="260"/>
      <c r="FB2" s="260"/>
      <c r="FC2" s="260"/>
      <c r="FD2" s="260"/>
      <c r="FE2" s="260"/>
      <c r="FF2" s="260"/>
      <c r="FG2" s="260"/>
      <c r="FH2" s="260"/>
      <c r="FI2" s="260"/>
      <c r="FJ2" s="260"/>
      <c r="FK2" s="260"/>
      <c r="FL2" s="260"/>
      <c r="FM2" s="260"/>
      <c r="FN2" s="260"/>
      <c r="FO2" s="260"/>
      <c r="FP2" s="260"/>
      <c r="FQ2" s="260"/>
      <c r="FR2" s="260"/>
      <c r="FS2" s="260"/>
      <c r="FT2" s="260"/>
      <c r="FU2" s="260"/>
      <c r="FV2" s="260"/>
      <c r="FW2" s="260"/>
      <c r="FX2" s="260"/>
      <c r="FY2" s="260"/>
      <c r="FZ2" s="260"/>
      <c r="GA2" s="260"/>
      <c r="GB2" s="260"/>
      <c r="GC2" s="260"/>
      <c r="GD2" s="260"/>
      <c r="GE2" s="260"/>
      <c r="GF2" s="260"/>
      <c r="GG2" s="260"/>
      <c r="GH2" s="260"/>
      <c r="GI2" s="260"/>
      <c r="GJ2" s="260"/>
      <c r="GK2" s="260"/>
      <c r="GL2" s="260"/>
      <c r="GM2" s="260"/>
      <c r="GN2" s="260"/>
      <c r="GO2" s="260"/>
      <c r="GP2" s="260"/>
      <c r="GQ2" s="260"/>
      <c r="GR2" s="260"/>
      <c r="GS2" s="260"/>
      <c r="GT2" s="260"/>
      <c r="GU2" s="260"/>
      <c r="GV2" s="260"/>
      <c r="GW2" s="260"/>
      <c r="GX2" s="260"/>
      <c r="GY2" s="260"/>
      <c r="GZ2" s="260"/>
      <c r="HA2" s="260"/>
      <c r="HB2" s="260"/>
      <c r="HC2" s="260"/>
      <c r="HD2" s="260"/>
      <c r="HE2" s="260"/>
    </row>
    <row r="3" spans="1:213" s="251" customFormat="1" ht="24" hidden="1" customHeight="1" outlineLevel="1">
      <c r="A3" s="1038" t="s">
        <v>461</v>
      </c>
      <c r="B3" s="1039"/>
      <c r="C3" s="1039"/>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40"/>
      <c r="AI3" s="1041"/>
      <c r="AJ3" s="1042"/>
      <c r="AK3" s="1043" t="s">
        <v>450</v>
      </c>
      <c r="AL3" s="1044"/>
      <c r="AM3" s="559"/>
      <c r="AN3" s="286"/>
      <c r="AO3" s="286"/>
      <c r="AP3" s="286"/>
      <c r="AQ3" s="583" t="s">
        <v>462</v>
      </c>
      <c r="AR3" s="583" t="s">
        <v>1289</v>
      </c>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c r="DV3" s="286"/>
      <c r="DW3" s="286"/>
      <c r="DX3" s="286"/>
      <c r="DY3" s="286"/>
      <c r="DZ3" s="286"/>
      <c r="EA3" s="286"/>
      <c r="EB3" s="286"/>
      <c r="EC3" s="286"/>
      <c r="ED3" s="286"/>
      <c r="EE3" s="286"/>
      <c r="EF3" s="286"/>
      <c r="EG3" s="286"/>
      <c r="EH3" s="286"/>
      <c r="EI3" s="286"/>
      <c r="EJ3" s="286"/>
      <c r="EK3" s="286"/>
      <c r="EL3" s="286"/>
      <c r="EM3" s="286"/>
      <c r="EN3" s="286"/>
      <c r="EO3" s="286"/>
      <c r="EP3" s="286"/>
      <c r="EQ3" s="286"/>
      <c r="ER3" s="286"/>
      <c r="ES3" s="286"/>
      <c r="ET3" s="286"/>
      <c r="EU3" s="286"/>
      <c r="EV3" s="286"/>
      <c r="EW3" s="286"/>
      <c r="EX3" s="286"/>
      <c r="EY3" s="286"/>
      <c r="EZ3" s="286"/>
      <c r="FA3" s="286"/>
      <c r="FB3" s="286"/>
      <c r="FC3" s="286"/>
      <c r="FD3" s="286"/>
      <c r="FE3" s="286"/>
      <c r="FF3" s="286"/>
      <c r="FG3" s="286"/>
      <c r="FH3" s="286"/>
      <c r="FI3" s="286"/>
      <c r="FJ3" s="286"/>
      <c r="FK3" s="286"/>
      <c r="FL3" s="286"/>
      <c r="FM3" s="286"/>
      <c r="FN3" s="286"/>
      <c r="FO3" s="286"/>
      <c r="FP3" s="286"/>
      <c r="FQ3" s="286"/>
      <c r="FR3" s="286"/>
      <c r="FS3" s="286"/>
      <c r="FT3" s="286"/>
      <c r="FU3" s="286"/>
      <c r="FV3" s="286"/>
      <c r="FW3" s="286"/>
      <c r="FX3" s="286"/>
      <c r="FY3" s="286"/>
      <c r="FZ3" s="286"/>
      <c r="GA3" s="286"/>
      <c r="GB3" s="286"/>
      <c r="GC3" s="286"/>
      <c r="GD3" s="286"/>
      <c r="GE3" s="286"/>
      <c r="GF3" s="286"/>
      <c r="GG3" s="286"/>
      <c r="GH3" s="286"/>
      <c r="GI3" s="286"/>
      <c r="GJ3" s="286"/>
      <c r="GK3" s="286"/>
      <c r="GL3" s="286"/>
      <c r="GM3" s="286"/>
      <c r="GN3" s="286"/>
      <c r="GO3" s="286"/>
      <c r="GP3" s="286"/>
      <c r="GQ3" s="286"/>
      <c r="GR3" s="286"/>
      <c r="GS3" s="286"/>
      <c r="GT3" s="286"/>
      <c r="GU3" s="286"/>
      <c r="GV3" s="286"/>
      <c r="GW3" s="286"/>
      <c r="GX3" s="286"/>
      <c r="GY3" s="286"/>
      <c r="GZ3" s="286"/>
      <c r="HA3" s="286"/>
      <c r="HB3" s="286"/>
      <c r="HC3" s="286"/>
      <c r="HD3" s="286"/>
      <c r="HE3" s="286"/>
    </row>
    <row r="4" spans="1:213" s="251" customFormat="1" ht="24" hidden="1" customHeight="1" outlineLevel="1">
      <c r="A4" s="1038" t="s">
        <v>463</v>
      </c>
      <c r="B4" s="1039"/>
      <c r="C4" s="1039"/>
      <c r="D4" s="1039"/>
      <c r="E4" s="1039"/>
      <c r="F4" s="1039"/>
      <c r="G4" s="1039"/>
      <c r="H4" s="1039"/>
      <c r="I4" s="1039"/>
      <c r="J4" s="1039"/>
      <c r="K4" s="1039"/>
      <c r="L4" s="1039"/>
      <c r="M4" s="1039"/>
      <c r="N4" s="1039"/>
      <c r="O4" s="1039"/>
      <c r="P4" s="1039"/>
      <c r="Q4" s="1039"/>
      <c r="R4" s="1039"/>
      <c r="S4" s="1039"/>
      <c r="T4" s="1039"/>
      <c r="U4" s="1039"/>
      <c r="V4" s="1039"/>
      <c r="W4" s="1039"/>
      <c r="X4" s="1039"/>
      <c r="Y4" s="1039"/>
      <c r="Z4" s="1039"/>
      <c r="AA4" s="1039"/>
      <c r="AB4" s="1039"/>
      <c r="AC4" s="1039"/>
      <c r="AD4" s="1039"/>
      <c r="AE4" s="1039"/>
      <c r="AF4" s="1039"/>
      <c r="AG4" s="1039"/>
      <c r="AH4" s="1040"/>
      <c r="AI4" s="1041"/>
      <c r="AJ4" s="1042"/>
      <c r="AK4" s="1043" t="s">
        <v>450</v>
      </c>
      <c r="AL4" s="1044"/>
      <c r="AM4" s="559"/>
      <c r="AN4" s="286"/>
      <c r="AO4" s="286"/>
      <c r="AP4" s="286"/>
      <c r="AQ4" s="583" t="s">
        <v>464</v>
      </c>
      <c r="AR4" s="583" t="s">
        <v>1290</v>
      </c>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c r="DM4" s="286"/>
      <c r="DN4" s="286"/>
      <c r="DO4" s="286"/>
      <c r="DP4" s="286"/>
      <c r="DQ4" s="286"/>
      <c r="DR4" s="286"/>
      <c r="DS4" s="286"/>
      <c r="DT4" s="286"/>
      <c r="DU4" s="286"/>
      <c r="DV4" s="286"/>
      <c r="DW4" s="286"/>
      <c r="DX4" s="286"/>
      <c r="DY4" s="286"/>
      <c r="DZ4" s="286"/>
      <c r="EA4" s="286"/>
      <c r="EB4" s="286"/>
      <c r="EC4" s="286"/>
      <c r="ED4" s="286"/>
      <c r="EE4" s="286"/>
      <c r="EF4" s="286"/>
      <c r="EG4" s="286"/>
      <c r="EH4" s="286"/>
      <c r="EI4" s="286"/>
      <c r="EJ4" s="286"/>
      <c r="EK4" s="286"/>
      <c r="EL4" s="286"/>
      <c r="EM4" s="286"/>
      <c r="EN4" s="286"/>
      <c r="EO4" s="286"/>
      <c r="EP4" s="286"/>
      <c r="EQ4" s="286"/>
      <c r="ER4" s="286"/>
      <c r="ES4" s="286"/>
      <c r="ET4" s="286"/>
      <c r="EU4" s="286"/>
      <c r="EV4" s="286"/>
      <c r="EW4" s="286"/>
      <c r="EX4" s="286"/>
      <c r="EY4" s="286"/>
      <c r="EZ4" s="286"/>
      <c r="FA4" s="286"/>
      <c r="FB4" s="286"/>
      <c r="FC4" s="286"/>
      <c r="FD4" s="286"/>
      <c r="FE4" s="286"/>
      <c r="FF4" s="286"/>
      <c r="FG4" s="286"/>
      <c r="FH4" s="286"/>
      <c r="FI4" s="286"/>
      <c r="FJ4" s="286"/>
      <c r="FK4" s="286"/>
      <c r="FL4" s="286"/>
      <c r="FM4" s="286"/>
      <c r="FN4" s="286"/>
      <c r="FO4" s="286"/>
      <c r="FP4" s="286"/>
      <c r="FQ4" s="286"/>
      <c r="FR4" s="286"/>
      <c r="FS4" s="286"/>
      <c r="FT4" s="286"/>
      <c r="FU4" s="286"/>
      <c r="FV4" s="286"/>
      <c r="FW4" s="286"/>
      <c r="FX4" s="286"/>
      <c r="FY4" s="286"/>
      <c r="FZ4" s="286"/>
      <c r="GA4" s="286"/>
      <c r="GB4" s="286"/>
      <c r="GC4" s="286"/>
      <c r="GD4" s="286"/>
      <c r="GE4" s="286"/>
      <c r="GF4" s="286"/>
      <c r="GG4" s="286"/>
      <c r="GH4" s="286"/>
      <c r="GI4" s="286"/>
      <c r="GJ4" s="286"/>
      <c r="GK4" s="286"/>
      <c r="GL4" s="286"/>
      <c r="GM4" s="286"/>
      <c r="GN4" s="286"/>
      <c r="GO4" s="286"/>
      <c r="GP4" s="286"/>
      <c r="GQ4" s="286"/>
      <c r="GR4" s="286"/>
      <c r="GS4" s="286"/>
      <c r="GT4" s="286"/>
      <c r="GU4" s="286"/>
      <c r="GV4" s="286"/>
      <c r="GW4" s="286"/>
      <c r="GX4" s="286"/>
      <c r="GY4" s="286"/>
      <c r="GZ4" s="286"/>
      <c r="HA4" s="286"/>
      <c r="HB4" s="286"/>
      <c r="HC4" s="286"/>
      <c r="HD4" s="286"/>
      <c r="HE4" s="286"/>
    </row>
    <row r="5" spans="1:213" ht="5.25" hidden="1" customHeight="1" outlineLevel="1">
      <c r="A5" s="26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Q5" s="584" t="s">
        <v>465</v>
      </c>
      <c r="AR5" s="584" t="s">
        <v>1291</v>
      </c>
    </row>
    <row r="6" spans="1:213" s="251" customFormat="1" ht="13.5" hidden="1" customHeight="1" outlineLevel="1">
      <c r="A6" s="1045" t="s">
        <v>466</v>
      </c>
      <c r="B6" s="1046"/>
      <c r="C6" s="1046"/>
      <c r="D6" s="1046"/>
      <c r="E6" s="1046"/>
      <c r="F6" s="1047"/>
      <c r="G6" s="1047"/>
      <c r="H6" s="1047"/>
      <c r="I6" s="1047"/>
      <c r="J6" s="1048"/>
      <c r="K6" s="1049" t="s">
        <v>467</v>
      </c>
      <c r="L6" s="1049"/>
      <c r="M6" s="1049"/>
      <c r="N6" s="1049"/>
      <c r="O6" s="1049"/>
      <c r="P6" s="1049"/>
      <c r="Q6" s="1049"/>
      <c r="R6" s="1049"/>
      <c r="S6" s="1049"/>
      <c r="T6" s="1049"/>
      <c r="U6" s="1049"/>
      <c r="V6" s="1049"/>
      <c r="W6" s="1049"/>
      <c r="X6" s="1049"/>
      <c r="Y6" s="1050" t="s">
        <v>468</v>
      </c>
      <c r="Z6" s="1050"/>
      <c r="AA6" s="1050"/>
      <c r="AB6" s="1050"/>
      <c r="AC6" s="1050"/>
      <c r="AD6" s="1050"/>
      <c r="AE6" s="1050"/>
      <c r="AF6" s="1049" t="s">
        <v>469</v>
      </c>
      <c r="AG6" s="1049"/>
      <c r="AH6" s="1049"/>
      <c r="AI6" s="1049"/>
      <c r="AJ6" s="1049"/>
      <c r="AK6" s="1049"/>
      <c r="AL6" s="1049"/>
      <c r="AM6" s="560"/>
      <c r="AN6" s="286"/>
      <c r="AO6" s="286"/>
      <c r="AP6" s="286"/>
      <c r="AQ6" s="583" t="s">
        <v>470</v>
      </c>
      <c r="AR6" s="583" t="s">
        <v>1292</v>
      </c>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c r="DA6" s="286"/>
      <c r="DB6" s="286"/>
      <c r="DC6" s="286"/>
      <c r="DD6" s="286"/>
      <c r="DE6" s="286"/>
      <c r="DF6" s="286"/>
      <c r="DG6" s="286"/>
      <c r="DH6" s="286"/>
      <c r="DI6" s="286"/>
      <c r="DJ6" s="286"/>
      <c r="DK6" s="286"/>
      <c r="DL6" s="286"/>
      <c r="DM6" s="286"/>
      <c r="DN6" s="286"/>
      <c r="DO6" s="286"/>
      <c r="DP6" s="286"/>
      <c r="DQ6" s="286"/>
      <c r="DR6" s="286"/>
      <c r="DS6" s="286"/>
      <c r="DT6" s="286"/>
      <c r="DU6" s="286"/>
      <c r="DV6" s="286"/>
      <c r="DW6" s="286"/>
      <c r="DX6" s="286"/>
      <c r="DY6" s="286"/>
      <c r="DZ6" s="286"/>
      <c r="EA6" s="286"/>
      <c r="EB6" s="286"/>
      <c r="EC6" s="286"/>
      <c r="ED6" s="286"/>
      <c r="EE6" s="286"/>
      <c r="EF6" s="286"/>
      <c r="EG6" s="286"/>
      <c r="EH6" s="286"/>
      <c r="EI6" s="286"/>
      <c r="EJ6" s="286"/>
      <c r="EK6" s="286"/>
      <c r="EL6" s="286"/>
      <c r="EM6" s="286"/>
      <c r="EN6" s="286"/>
      <c r="EO6" s="286"/>
      <c r="EP6" s="286"/>
      <c r="EQ6" s="286"/>
      <c r="ER6" s="286"/>
      <c r="ES6" s="286"/>
      <c r="ET6" s="286"/>
      <c r="EU6" s="286"/>
      <c r="EV6" s="286"/>
      <c r="EW6" s="286"/>
      <c r="EX6" s="286"/>
      <c r="EY6" s="286"/>
      <c r="EZ6" s="286"/>
      <c r="FA6" s="286"/>
      <c r="FB6" s="286"/>
      <c r="FC6" s="286"/>
      <c r="FD6" s="286"/>
      <c r="FE6" s="286"/>
      <c r="FF6" s="286"/>
      <c r="FG6" s="286"/>
      <c r="FH6" s="286"/>
      <c r="FI6" s="286"/>
      <c r="FJ6" s="286"/>
      <c r="FK6" s="286"/>
      <c r="FL6" s="286"/>
      <c r="FM6" s="286"/>
      <c r="FN6" s="286"/>
      <c r="FO6" s="286"/>
      <c r="FP6" s="286"/>
      <c r="FQ6" s="286"/>
      <c r="FR6" s="286"/>
      <c r="FS6" s="286"/>
      <c r="FT6" s="286"/>
      <c r="FU6" s="286"/>
      <c r="FV6" s="286"/>
      <c r="FW6" s="286"/>
      <c r="FX6" s="286"/>
      <c r="FY6" s="286"/>
      <c r="FZ6" s="286"/>
      <c r="GA6" s="286"/>
      <c r="GB6" s="286"/>
      <c r="GC6" s="286"/>
      <c r="GD6" s="286"/>
      <c r="GE6" s="286"/>
      <c r="GF6" s="286"/>
      <c r="GG6" s="286"/>
      <c r="GH6" s="286"/>
      <c r="GI6" s="286"/>
      <c r="GJ6" s="286"/>
      <c r="GK6" s="286"/>
      <c r="GL6" s="286"/>
      <c r="GM6" s="286"/>
      <c r="GN6" s="286"/>
      <c r="GO6" s="286"/>
      <c r="GP6" s="286"/>
      <c r="GQ6" s="286"/>
      <c r="GR6" s="286"/>
      <c r="GS6" s="286"/>
      <c r="GT6" s="286"/>
      <c r="GU6" s="286"/>
      <c r="GV6" s="286"/>
      <c r="GW6" s="286"/>
      <c r="GX6" s="286"/>
      <c r="GY6" s="286"/>
      <c r="GZ6" s="286"/>
      <c r="HA6" s="286"/>
      <c r="HB6" s="286"/>
      <c r="HC6" s="286"/>
      <c r="HD6" s="286"/>
      <c r="HE6" s="286"/>
    </row>
    <row r="7" spans="1:213" s="251" customFormat="1" ht="13.5" hidden="1" customHeight="1" outlineLevel="1">
      <c r="A7" s="830"/>
      <c r="B7" s="831"/>
      <c r="C7" s="831"/>
      <c r="D7" s="831"/>
      <c r="E7" s="832"/>
      <c r="F7" s="1019" t="str">
        <f>IF(A7&lt;&gt;"その他","","学校種別")</f>
        <v/>
      </c>
      <c r="G7" s="1019"/>
      <c r="H7" s="1019"/>
      <c r="I7" s="1019"/>
      <c r="J7" s="1020"/>
      <c r="K7" s="836"/>
      <c r="L7" s="836"/>
      <c r="M7" s="836"/>
      <c r="N7" s="836"/>
      <c r="O7" s="836"/>
      <c r="P7" s="836"/>
      <c r="Q7" s="836"/>
      <c r="R7" s="836"/>
      <c r="S7" s="836"/>
      <c r="T7" s="836"/>
      <c r="U7" s="836"/>
      <c r="V7" s="836"/>
      <c r="W7" s="836"/>
      <c r="X7" s="837"/>
      <c r="Y7" s="840"/>
      <c r="Z7" s="841"/>
      <c r="AA7" s="841"/>
      <c r="AB7" s="841"/>
      <c r="AC7" s="841"/>
      <c r="AD7" s="841"/>
      <c r="AE7" s="842"/>
      <c r="AF7" s="846" t="str">
        <f>IFERROR(INDEX(AG37:AG49,MATCH(A7,A36:A48,0)),"")</f>
        <v/>
      </c>
      <c r="AG7" s="847"/>
      <c r="AH7" s="847"/>
      <c r="AI7" s="847"/>
      <c r="AJ7" s="847"/>
      <c r="AK7" s="847"/>
      <c r="AL7" s="847"/>
      <c r="AM7" s="561"/>
      <c r="AN7" s="286"/>
      <c r="AO7" s="286"/>
      <c r="AP7" s="286"/>
      <c r="AQ7" s="583" t="s">
        <v>471</v>
      </c>
      <c r="AR7" s="583" t="s">
        <v>1293</v>
      </c>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c r="CT7" s="286"/>
      <c r="CU7" s="286"/>
      <c r="CV7" s="286"/>
      <c r="CW7" s="286"/>
      <c r="CX7" s="286"/>
      <c r="CY7" s="286"/>
      <c r="CZ7" s="286"/>
      <c r="DA7" s="286"/>
      <c r="DB7" s="286"/>
      <c r="DC7" s="286"/>
      <c r="DD7" s="286"/>
      <c r="DE7" s="286"/>
      <c r="DF7" s="286"/>
      <c r="DG7" s="286"/>
      <c r="DH7" s="286"/>
      <c r="DI7" s="286"/>
      <c r="DJ7" s="286"/>
      <c r="DK7" s="286"/>
      <c r="DL7" s="286"/>
      <c r="DM7" s="286"/>
      <c r="DN7" s="286"/>
      <c r="DO7" s="286"/>
      <c r="DP7" s="286"/>
      <c r="DQ7" s="286"/>
      <c r="DR7" s="286"/>
      <c r="DS7" s="286"/>
      <c r="DT7" s="286"/>
      <c r="DU7" s="286"/>
      <c r="DV7" s="286"/>
      <c r="DW7" s="286"/>
      <c r="DX7" s="286"/>
      <c r="DY7" s="286"/>
      <c r="DZ7" s="286"/>
      <c r="EA7" s="286"/>
      <c r="EB7" s="286"/>
      <c r="EC7" s="286"/>
      <c r="ED7" s="286"/>
      <c r="EE7" s="286"/>
      <c r="EF7" s="286"/>
      <c r="EG7" s="286"/>
      <c r="EH7" s="286"/>
      <c r="EI7" s="286"/>
      <c r="EJ7" s="286"/>
      <c r="EK7" s="286"/>
      <c r="EL7" s="286"/>
      <c r="EM7" s="286"/>
      <c r="EN7" s="286"/>
      <c r="EO7" s="286"/>
      <c r="EP7" s="286"/>
      <c r="EQ7" s="286"/>
      <c r="ER7" s="286"/>
      <c r="ES7" s="286"/>
      <c r="ET7" s="286"/>
      <c r="EU7" s="286"/>
      <c r="EV7" s="286"/>
      <c r="EW7" s="286"/>
      <c r="EX7" s="286"/>
      <c r="EY7" s="286"/>
      <c r="EZ7" s="286"/>
      <c r="FA7" s="286"/>
      <c r="FB7" s="286"/>
      <c r="FC7" s="286"/>
      <c r="FD7" s="286"/>
      <c r="FE7" s="286"/>
      <c r="FF7" s="286"/>
      <c r="FG7" s="286"/>
      <c r="FH7" s="286"/>
      <c r="FI7" s="286"/>
      <c r="FJ7" s="286"/>
      <c r="FK7" s="286"/>
      <c r="FL7" s="286"/>
      <c r="FM7" s="286"/>
      <c r="FN7" s="286"/>
      <c r="FO7" s="286"/>
      <c r="FP7" s="286"/>
      <c r="FQ7" s="286"/>
      <c r="FR7" s="286"/>
      <c r="FS7" s="286"/>
      <c r="FT7" s="286"/>
      <c r="FU7" s="286"/>
      <c r="FV7" s="286"/>
      <c r="FW7" s="286"/>
      <c r="FX7" s="286"/>
      <c r="FY7" s="286"/>
      <c r="FZ7" s="286"/>
      <c r="GA7" s="286"/>
      <c r="GB7" s="286"/>
      <c r="GC7" s="286"/>
      <c r="GD7" s="286"/>
      <c r="GE7" s="286"/>
      <c r="GF7" s="286"/>
      <c r="GG7" s="286"/>
      <c r="GH7" s="286"/>
      <c r="GI7" s="286"/>
      <c r="GJ7" s="286"/>
      <c r="GK7" s="286"/>
      <c r="GL7" s="286"/>
      <c r="GM7" s="286"/>
      <c r="GN7" s="286"/>
      <c r="GO7" s="286"/>
      <c r="GP7" s="286"/>
      <c r="GQ7" s="286"/>
      <c r="GR7" s="286"/>
      <c r="GS7" s="286"/>
      <c r="GT7" s="286"/>
      <c r="GU7" s="286"/>
      <c r="GV7" s="286"/>
      <c r="GW7" s="286"/>
      <c r="GX7" s="286"/>
      <c r="GY7" s="286"/>
      <c r="GZ7" s="286"/>
      <c r="HA7" s="286"/>
      <c r="HB7" s="286"/>
      <c r="HC7" s="286"/>
      <c r="HD7" s="286"/>
      <c r="HE7" s="286"/>
    </row>
    <row r="8" spans="1:213" s="251" customFormat="1" ht="13.5" hidden="1" customHeight="1" outlineLevel="1">
      <c r="A8" s="833"/>
      <c r="B8" s="834"/>
      <c r="C8" s="834"/>
      <c r="D8" s="834"/>
      <c r="E8" s="835"/>
      <c r="F8" s="1021"/>
      <c r="G8" s="1021"/>
      <c r="H8" s="1021"/>
      <c r="I8" s="1021"/>
      <c r="J8" s="1022"/>
      <c r="K8" s="838"/>
      <c r="L8" s="838"/>
      <c r="M8" s="838"/>
      <c r="N8" s="838"/>
      <c r="O8" s="838"/>
      <c r="P8" s="838"/>
      <c r="Q8" s="838"/>
      <c r="R8" s="838"/>
      <c r="S8" s="838"/>
      <c r="T8" s="838"/>
      <c r="U8" s="838"/>
      <c r="V8" s="838"/>
      <c r="W8" s="838"/>
      <c r="X8" s="839"/>
      <c r="Y8" s="843"/>
      <c r="Z8" s="844"/>
      <c r="AA8" s="844"/>
      <c r="AB8" s="844"/>
      <c r="AC8" s="844"/>
      <c r="AD8" s="844"/>
      <c r="AE8" s="845"/>
      <c r="AF8" s="848"/>
      <c r="AG8" s="849"/>
      <c r="AH8" s="849"/>
      <c r="AI8" s="849"/>
      <c r="AJ8" s="849"/>
      <c r="AK8" s="849"/>
      <c r="AL8" s="849"/>
      <c r="AM8" s="561"/>
      <c r="AN8" s="286"/>
      <c r="AO8" s="286"/>
      <c r="AP8" s="286"/>
      <c r="AQ8" s="583" t="s">
        <v>472</v>
      </c>
      <c r="AR8" s="583" t="s">
        <v>473</v>
      </c>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286"/>
      <c r="DF8" s="286"/>
      <c r="DG8" s="286"/>
      <c r="DH8" s="286"/>
      <c r="DI8" s="286"/>
      <c r="DJ8" s="286"/>
      <c r="DK8" s="286"/>
      <c r="DL8" s="286"/>
      <c r="DM8" s="286"/>
      <c r="DN8" s="286"/>
      <c r="DO8" s="286"/>
      <c r="DP8" s="286"/>
      <c r="DQ8" s="286"/>
      <c r="DR8" s="286"/>
      <c r="DS8" s="286"/>
      <c r="DT8" s="286"/>
      <c r="DU8" s="286"/>
      <c r="DV8" s="286"/>
      <c r="DW8" s="286"/>
      <c r="DX8" s="286"/>
      <c r="DY8" s="286"/>
      <c r="DZ8" s="286"/>
      <c r="EA8" s="286"/>
      <c r="EB8" s="286"/>
      <c r="EC8" s="286"/>
      <c r="ED8" s="286"/>
      <c r="EE8" s="286"/>
      <c r="EF8" s="286"/>
      <c r="EG8" s="286"/>
      <c r="EH8" s="286"/>
      <c r="EI8" s="286"/>
      <c r="EJ8" s="286"/>
      <c r="EK8" s="286"/>
      <c r="EL8" s="286"/>
      <c r="EM8" s="286"/>
      <c r="EN8" s="286"/>
      <c r="EO8" s="286"/>
      <c r="EP8" s="286"/>
      <c r="EQ8" s="286"/>
      <c r="ER8" s="286"/>
      <c r="ES8" s="286"/>
      <c r="ET8" s="286"/>
      <c r="EU8" s="286"/>
      <c r="EV8" s="286"/>
      <c r="EW8" s="286"/>
      <c r="EX8" s="286"/>
      <c r="EY8" s="286"/>
      <c r="EZ8" s="286"/>
      <c r="FA8" s="286"/>
      <c r="FB8" s="286"/>
      <c r="FC8" s="286"/>
      <c r="FD8" s="286"/>
      <c r="FE8" s="286"/>
      <c r="FF8" s="286"/>
      <c r="FG8" s="286"/>
      <c r="FH8" s="286"/>
      <c r="FI8" s="286"/>
      <c r="FJ8" s="286"/>
      <c r="FK8" s="286"/>
      <c r="FL8" s="286"/>
      <c r="FM8" s="286"/>
      <c r="FN8" s="286"/>
      <c r="FO8" s="286"/>
      <c r="FP8" s="286"/>
      <c r="FQ8" s="286"/>
      <c r="FR8" s="286"/>
      <c r="FS8" s="286"/>
      <c r="FT8" s="286"/>
      <c r="FU8" s="286"/>
      <c r="FV8" s="286"/>
      <c r="FW8" s="286"/>
      <c r="FX8" s="286"/>
      <c r="FY8" s="286"/>
      <c r="FZ8" s="286"/>
      <c r="GA8" s="286"/>
      <c r="GB8" s="286"/>
      <c r="GC8" s="286"/>
      <c r="GD8" s="286"/>
      <c r="GE8" s="286"/>
      <c r="GF8" s="286"/>
      <c r="GG8" s="286"/>
      <c r="GH8" s="286"/>
      <c r="GI8" s="286"/>
      <c r="GJ8" s="286"/>
      <c r="GK8" s="286"/>
      <c r="GL8" s="286"/>
      <c r="GM8" s="286"/>
      <c r="GN8" s="286"/>
      <c r="GO8" s="286"/>
      <c r="GP8" s="286"/>
      <c r="GQ8" s="286"/>
      <c r="GR8" s="286"/>
      <c r="GS8" s="286"/>
      <c r="GT8" s="286"/>
      <c r="GU8" s="286"/>
      <c r="GV8" s="286"/>
      <c r="GW8" s="286"/>
      <c r="GX8" s="286"/>
      <c r="GY8" s="286"/>
      <c r="GZ8" s="286"/>
      <c r="HA8" s="286"/>
      <c r="HB8" s="286"/>
      <c r="HC8" s="286"/>
      <c r="HD8" s="286"/>
      <c r="HE8" s="286"/>
    </row>
    <row r="9" spans="1:213" s="251" customFormat="1" ht="13.5" hidden="1" customHeight="1" outlineLevel="1">
      <c r="A9" s="830"/>
      <c r="B9" s="831"/>
      <c r="C9" s="831"/>
      <c r="D9" s="831"/>
      <c r="E9" s="832"/>
      <c r="F9" s="1019" t="str">
        <f>IF(A9&lt;&gt;"その他","","学校種別")</f>
        <v/>
      </c>
      <c r="G9" s="1019"/>
      <c r="H9" s="1019"/>
      <c r="I9" s="1019"/>
      <c r="J9" s="1020"/>
      <c r="K9" s="836" t="str">
        <f>IFERROR(INDEX(K36:K48,MATCH(A9,A36:A48,0)),"")</f>
        <v/>
      </c>
      <c r="L9" s="836"/>
      <c r="M9" s="836"/>
      <c r="N9" s="836"/>
      <c r="O9" s="836"/>
      <c r="P9" s="836"/>
      <c r="Q9" s="836"/>
      <c r="R9" s="836"/>
      <c r="S9" s="836"/>
      <c r="T9" s="836"/>
      <c r="U9" s="836"/>
      <c r="V9" s="836"/>
      <c r="W9" s="836"/>
      <c r="X9" s="837"/>
      <c r="Y9" s="840"/>
      <c r="Z9" s="841"/>
      <c r="AA9" s="841"/>
      <c r="AB9" s="841"/>
      <c r="AC9" s="841"/>
      <c r="AD9" s="841"/>
      <c r="AE9" s="842"/>
      <c r="AF9" s="846" t="str">
        <f>IFERROR(INDEX(AG37:AG49,MATCH(A9,A36:A48,0)),"")</f>
        <v/>
      </c>
      <c r="AG9" s="847"/>
      <c r="AH9" s="847"/>
      <c r="AI9" s="847"/>
      <c r="AJ9" s="847"/>
      <c r="AK9" s="847"/>
      <c r="AL9" s="847"/>
      <c r="AM9" s="561"/>
      <c r="AN9" s="286"/>
      <c r="AO9" s="286"/>
      <c r="AP9" s="286"/>
      <c r="AQ9" s="583" t="s">
        <v>1287</v>
      </c>
      <c r="AR9" s="583" t="s">
        <v>474</v>
      </c>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c r="CT9" s="286"/>
      <c r="CU9" s="286"/>
      <c r="CV9" s="286"/>
      <c r="CW9" s="286"/>
      <c r="CX9" s="286"/>
      <c r="CY9" s="286"/>
      <c r="CZ9" s="286"/>
      <c r="DA9" s="286"/>
      <c r="DB9" s="286"/>
      <c r="DC9" s="286"/>
      <c r="DD9" s="286"/>
      <c r="DE9" s="286"/>
      <c r="DF9" s="286"/>
      <c r="DG9" s="286"/>
      <c r="DH9" s="286"/>
      <c r="DI9" s="286"/>
      <c r="DJ9" s="286"/>
      <c r="DK9" s="286"/>
      <c r="DL9" s="286"/>
      <c r="DM9" s="286"/>
      <c r="DN9" s="286"/>
      <c r="DO9" s="286"/>
      <c r="DP9" s="286"/>
      <c r="DQ9" s="286"/>
      <c r="DR9" s="286"/>
      <c r="DS9" s="286"/>
      <c r="DT9" s="286"/>
      <c r="DU9" s="286"/>
      <c r="DV9" s="286"/>
      <c r="DW9" s="286"/>
      <c r="DX9" s="286"/>
      <c r="DY9" s="286"/>
      <c r="DZ9" s="286"/>
      <c r="EA9" s="286"/>
      <c r="EB9" s="286"/>
      <c r="EC9" s="286"/>
      <c r="ED9" s="286"/>
      <c r="EE9" s="286"/>
      <c r="EF9" s="286"/>
      <c r="EG9" s="286"/>
      <c r="EH9" s="286"/>
      <c r="EI9" s="286"/>
      <c r="EJ9" s="286"/>
      <c r="EK9" s="286"/>
      <c r="EL9" s="286"/>
      <c r="EM9" s="286"/>
      <c r="EN9" s="286"/>
      <c r="EO9" s="286"/>
      <c r="EP9" s="286"/>
      <c r="EQ9" s="286"/>
      <c r="ER9" s="286"/>
      <c r="ES9" s="286"/>
      <c r="ET9" s="286"/>
      <c r="EU9" s="286"/>
      <c r="EV9" s="286"/>
      <c r="EW9" s="286"/>
      <c r="EX9" s="286"/>
      <c r="EY9" s="286"/>
      <c r="EZ9" s="286"/>
      <c r="FA9" s="286"/>
      <c r="FB9" s="286"/>
      <c r="FC9" s="286"/>
      <c r="FD9" s="286"/>
      <c r="FE9" s="286"/>
      <c r="FF9" s="286"/>
      <c r="FG9" s="286"/>
      <c r="FH9" s="286"/>
      <c r="FI9" s="286"/>
      <c r="FJ9" s="286"/>
      <c r="FK9" s="286"/>
      <c r="FL9" s="286"/>
      <c r="FM9" s="286"/>
      <c r="FN9" s="286"/>
      <c r="FO9" s="286"/>
      <c r="FP9" s="286"/>
      <c r="FQ9" s="286"/>
      <c r="FR9" s="286"/>
      <c r="FS9" s="286"/>
      <c r="FT9" s="286"/>
      <c r="FU9" s="286"/>
      <c r="FV9" s="286"/>
      <c r="FW9" s="286"/>
      <c r="FX9" s="286"/>
      <c r="FY9" s="286"/>
      <c r="FZ9" s="286"/>
      <c r="GA9" s="286"/>
      <c r="GB9" s="286"/>
      <c r="GC9" s="286"/>
      <c r="GD9" s="286"/>
      <c r="GE9" s="286"/>
      <c r="GF9" s="286"/>
      <c r="GG9" s="286"/>
      <c r="GH9" s="286"/>
      <c r="GI9" s="286"/>
      <c r="GJ9" s="286"/>
      <c r="GK9" s="286"/>
      <c r="GL9" s="286"/>
      <c r="GM9" s="286"/>
      <c r="GN9" s="286"/>
      <c r="GO9" s="286"/>
      <c r="GP9" s="286"/>
      <c r="GQ9" s="286"/>
      <c r="GR9" s="286"/>
      <c r="GS9" s="286"/>
      <c r="GT9" s="286"/>
      <c r="GU9" s="286"/>
      <c r="GV9" s="286"/>
      <c r="GW9" s="286"/>
      <c r="GX9" s="286"/>
      <c r="GY9" s="286"/>
      <c r="GZ9" s="286"/>
      <c r="HA9" s="286"/>
      <c r="HB9" s="286"/>
      <c r="HC9" s="286"/>
      <c r="HD9" s="286"/>
      <c r="HE9" s="286"/>
    </row>
    <row r="10" spans="1:213" s="251" customFormat="1" ht="13.5" hidden="1" customHeight="1" outlineLevel="1">
      <c r="A10" s="833"/>
      <c r="B10" s="834"/>
      <c r="C10" s="834"/>
      <c r="D10" s="834"/>
      <c r="E10" s="835"/>
      <c r="F10" s="1021"/>
      <c r="G10" s="1021"/>
      <c r="H10" s="1021"/>
      <c r="I10" s="1021"/>
      <c r="J10" s="1022"/>
      <c r="K10" s="838"/>
      <c r="L10" s="838"/>
      <c r="M10" s="838"/>
      <c r="N10" s="838"/>
      <c r="O10" s="838"/>
      <c r="P10" s="838"/>
      <c r="Q10" s="838"/>
      <c r="R10" s="838"/>
      <c r="S10" s="838"/>
      <c r="T10" s="838"/>
      <c r="U10" s="838"/>
      <c r="V10" s="838"/>
      <c r="W10" s="838"/>
      <c r="X10" s="839"/>
      <c r="Y10" s="843"/>
      <c r="Z10" s="844"/>
      <c r="AA10" s="844"/>
      <c r="AB10" s="844"/>
      <c r="AC10" s="844"/>
      <c r="AD10" s="844"/>
      <c r="AE10" s="845"/>
      <c r="AF10" s="848"/>
      <c r="AG10" s="849"/>
      <c r="AH10" s="849"/>
      <c r="AI10" s="849"/>
      <c r="AJ10" s="849"/>
      <c r="AK10" s="849"/>
      <c r="AL10" s="849"/>
      <c r="AM10" s="561"/>
      <c r="AN10" s="286"/>
      <c r="AO10" s="286"/>
      <c r="AP10" s="286"/>
      <c r="AQ10" s="583" t="s">
        <v>1288</v>
      </c>
      <c r="AR10" s="583" t="s">
        <v>475</v>
      </c>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286"/>
      <c r="DJ10" s="286"/>
      <c r="DK10" s="286"/>
      <c r="DL10" s="286"/>
      <c r="DM10" s="286"/>
      <c r="DN10" s="286"/>
      <c r="DO10" s="286"/>
      <c r="DP10" s="286"/>
      <c r="DQ10" s="286"/>
      <c r="DR10" s="286"/>
      <c r="DS10" s="286"/>
      <c r="DT10" s="286"/>
      <c r="DU10" s="286"/>
      <c r="DV10" s="286"/>
      <c r="DW10" s="286"/>
      <c r="DX10" s="286"/>
      <c r="DY10" s="286"/>
      <c r="DZ10" s="286"/>
      <c r="EA10" s="286"/>
      <c r="EB10" s="286"/>
      <c r="EC10" s="286"/>
      <c r="ED10" s="286"/>
      <c r="EE10" s="286"/>
      <c r="EF10" s="286"/>
      <c r="EG10" s="286"/>
      <c r="EH10" s="286"/>
      <c r="EI10" s="286"/>
      <c r="EJ10" s="286"/>
      <c r="EK10" s="286"/>
      <c r="EL10" s="286"/>
      <c r="EM10" s="286"/>
      <c r="EN10" s="286"/>
      <c r="EO10" s="286"/>
      <c r="EP10" s="286"/>
      <c r="EQ10" s="286"/>
      <c r="ER10" s="286"/>
      <c r="ES10" s="286"/>
      <c r="ET10" s="286"/>
      <c r="EU10" s="286"/>
      <c r="EV10" s="286"/>
      <c r="EW10" s="286"/>
      <c r="EX10" s="286"/>
      <c r="EY10" s="286"/>
      <c r="EZ10" s="286"/>
      <c r="FA10" s="286"/>
      <c r="FB10" s="286"/>
      <c r="FC10" s="286"/>
      <c r="FD10" s="286"/>
      <c r="FE10" s="286"/>
      <c r="FF10" s="286"/>
      <c r="FG10" s="286"/>
      <c r="FH10" s="286"/>
      <c r="FI10" s="286"/>
      <c r="FJ10" s="286"/>
      <c r="FK10" s="286"/>
      <c r="FL10" s="286"/>
      <c r="FM10" s="286"/>
      <c r="FN10" s="286"/>
      <c r="FO10" s="286"/>
      <c r="FP10" s="286"/>
      <c r="FQ10" s="286"/>
      <c r="FR10" s="286"/>
      <c r="FS10" s="286"/>
      <c r="FT10" s="286"/>
      <c r="FU10" s="286"/>
      <c r="FV10" s="286"/>
      <c r="FW10" s="286"/>
      <c r="FX10" s="286"/>
      <c r="FY10" s="286"/>
      <c r="FZ10" s="286"/>
      <c r="GA10" s="286"/>
      <c r="GB10" s="286"/>
      <c r="GC10" s="286"/>
      <c r="GD10" s="286"/>
      <c r="GE10" s="286"/>
      <c r="GF10" s="286"/>
      <c r="GG10" s="286"/>
      <c r="GH10" s="286"/>
      <c r="GI10" s="286"/>
      <c r="GJ10" s="286"/>
      <c r="GK10" s="286"/>
      <c r="GL10" s="286"/>
      <c r="GM10" s="286"/>
      <c r="GN10" s="286"/>
      <c r="GO10" s="286"/>
      <c r="GP10" s="286"/>
      <c r="GQ10" s="286"/>
      <c r="GR10" s="286"/>
      <c r="GS10" s="286"/>
      <c r="GT10" s="286"/>
      <c r="GU10" s="286"/>
      <c r="GV10" s="286"/>
      <c r="GW10" s="286"/>
      <c r="GX10" s="286"/>
      <c r="GY10" s="286"/>
      <c r="GZ10" s="286"/>
      <c r="HA10" s="286"/>
      <c r="HB10" s="286"/>
      <c r="HC10" s="286"/>
      <c r="HD10" s="286"/>
      <c r="HE10" s="286"/>
    </row>
    <row r="11" spans="1:213" s="244" customFormat="1" ht="6.75" hidden="1" customHeight="1" outlineLevel="1">
      <c r="A11" s="264"/>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0"/>
      <c r="AO11" s="260"/>
      <c r="AP11" s="260"/>
      <c r="AQ11" s="585" t="s">
        <v>476</v>
      </c>
      <c r="AR11" s="585" t="s">
        <v>477</v>
      </c>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c r="FS11" s="260"/>
      <c r="FT11" s="260"/>
      <c r="FU11" s="260"/>
      <c r="FV11" s="260"/>
      <c r="FW11" s="260"/>
      <c r="FX11" s="260"/>
      <c r="FY11" s="260"/>
      <c r="FZ11" s="260"/>
      <c r="GA11" s="260"/>
      <c r="GB11" s="260"/>
      <c r="GC11" s="260"/>
      <c r="GD11" s="260"/>
      <c r="GE11" s="260"/>
      <c r="GF11" s="260"/>
      <c r="GG11" s="260"/>
      <c r="GH11" s="260"/>
      <c r="GI11" s="260"/>
      <c r="GJ11" s="260"/>
      <c r="GK11" s="260"/>
      <c r="GL11" s="260"/>
      <c r="GM11" s="260"/>
      <c r="GN11" s="260"/>
      <c r="GO11" s="260"/>
      <c r="GP11" s="260"/>
      <c r="GQ11" s="260"/>
      <c r="GR11" s="260"/>
      <c r="GS11" s="260"/>
      <c r="GT11" s="260"/>
      <c r="GU11" s="260"/>
      <c r="GV11" s="260"/>
      <c r="GW11" s="260"/>
      <c r="GX11" s="260"/>
      <c r="GY11" s="260"/>
      <c r="GZ11" s="260"/>
      <c r="HA11" s="260"/>
      <c r="HB11" s="260"/>
      <c r="HC11" s="260"/>
      <c r="HD11" s="260"/>
      <c r="HE11" s="260"/>
    </row>
    <row r="12" spans="1:213" s="252" customFormat="1" ht="17.399999999999999" hidden="1" outlineLevel="1">
      <c r="A12" s="266" t="s">
        <v>478</v>
      </c>
      <c r="B12" s="266"/>
      <c r="C12" s="267"/>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287"/>
      <c r="CM12" s="287"/>
      <c r="CN12" s="287"/>
      <c r="CO12" s="287"/>
      <c r="CP12" s="287"/>
      <c r="CQ12" s="287"/>
      <c r="CR12" s="287"/>
      <c r="CS12" s="287"/>
      <c r="CT12" s="287"/>
      <c r="CU12" s="287"/>
      <c r="CV12" s="287"/>
      <c r="CW12" s="287"/>
      <c r="CX12" s="287"/>
      <c r="CY12" s="287"/>
      <c r="CZ12" s="287"/>
      <c r="DA12" s="287"/>
      <c r="DB12" s="287"/>
      <c r="DC12" s="287"/>
      <c r="DD12" s="287"/>
      <c r="DE12" s="287"/>
      <c r="DF12" s="287"/>
      <c r="DG12" s="287"/>
      <c r="DH12" s="287"/>
      <c r="DI12" s="287"/>
      <c r="DJ12" s="287"/>
      <c r="DK12" s="287"/>
      <c r="DL12" s="287"/>
      <c r="DM12" s="287"/>
      <c r="DN12" s="287"/>
      <c r="DO12" s="287"/>
      <c r="DP12" s="287"/>
      <c r="DQ12" s="287"/>
      <c r="DR12" s="287"/>
      <c r="DS12" s="287"/>
      <c r="DT12" s="287"/>
      <c r="DU12" s="287"/>
      <c r="DV12" s="287"/>
      <c r="DW12" s="287"/>
      <c r="DX12" s="287"/>
      <c r="DY12" s="287"/>
      <c r="DZ12" s="287"/>
      <c r="EA12" s="287"/>
      <c r="EB12" s="287"/>
      <c r="EC12" s="287"/>
      <c r="ED12" s="287"/>
      <c r="EE12" s="287"/>
      <c r="EF12" s="287"/>
      <c r="EG12" s="287"/>
      <c r="EH12" s="287"/>
      <c r="EI12" s="287"/>
      <c r="EJ12" s="287"/>
      <c r="EK12" s="287"/>
      <c r="EL12" s="287"/>
      <c r="EM12" s="287"/>
      <c r="EN12" s="287"/>
      <c r="EO12" s="287"/>
      <c r="EP12" s="287"/>
      <c r="EQ12" s="287"/>
      <c r="ER12" s="287"/>
      <c r="ES12" s="287"/>
      <c r="ET12" s="287"/>
      <c r="EU12" s="287"/>
      <c r="EV12" s="287"/>
      <c r="EW12" s="287"/>
      <c r="EX12" s="287"/>
      <c r="EY12" s="287"/>
      <c r="EZ12" s="287"/>
      <c r="FA12" s="287"/>
      <c r="FB12" s="287"/>
      <c r="FC12" s="287"/>
      <c r="FD12" s="287"/>
      <c r="FE12" s="287"/>
      <c r="FF12" s="287"/>
      <c r="FG12" s="287"/>
      <c r="FH12" s="287"/>
      <c r="FI12" s="287"/>
      <c r="FJ12" s="287"/>
      <c r="FK12" s="287"/>
      <c r="FL12" s="287"/>
      <c r="FM12" s="287"/>
      <c r="FN12" s="287"/>
      <c r="FO12" s="287"/>
      <c r="FP12" s="287"/>
      <c r="FQ12" s="287"/>
      <c r="FR12" s="287"/>
      <c r="FS12" s="287"/>
      <c r="FT12" s="287"/>
      <c r="FU12" s="287"/>
      <c r="FV12" s="287"/>
      <c r="FW12" s="287"/>
      <c r="FX12" s="287"/>
      <c r="FY12" s="287"/>
      <c r="FZ12" s="287"/>
      <c r="GA12" s="287"/>
      <c r="GB12" s="287"/>
      <c r="GC12" s="287"/>
      <c r="GD12" s="287"/>
      <c r="GE12" s="287"/>
      <c r="GF12" s="287"/>
      <c r="GG12" s="287"/>
      <c r="GH12" s="287"/>
      <c r="GI12" s="287"/>
      <c r="GJ12" s="287"/>
      <c r="GK12" s="287"/>
      <c r="GL12" s="287"/>
      <c r="GM12" s="287"/>
      <c r="GN12" s="287"/>
      <c r="GO12" s="287"/>
      <c r="GP12" s="287"/>
      <c r="GQ12" s="287"/>
      <c r="GR12" s="287"/>
      <c r="GS12" s="287"/>
      <c r="GT12" s="287"/>
      <c r="GU12" s="287"/>
      <c r="GV12" s="287"/>
      <c r="GW12" s="287"/>
      <c r="GX12" s="287"/>
      <c r="GY12" s="287"/>
      <c r="GZ12" s="287"/>
      <c r="HA12" s="287"/>
      <c r="HB12" s="287"/>
      <c r="HC12" s="287"/>
      <c r="HD12" s="287"/>
      <c r="HE12" s="287"/>
    </row>
    <row r="13" spans="1:213" ht="24.9" hidden="1" customHeight="1" outlineLevel="1">
      <c r="A13" s="1023" t="s">
        <v>479</v>
      </c>
      <c r="B13" s="1024"/>
      <c r="C13" s="1024"/>
      <c r="D13" s="1025"/>
      <c r="E13" s="1026" t="s">
        <v>480</v>
      </c>
      <c r="F13" s="1027"/>
      <c r="G13" s="1027"/>
      <c r="H13" s="1028"/>
      <c r="I13" s="1029" t="s">
        <v>478</v>
      </c>
      <c r="J13" s="1030"/>
      <c r="K13" s="1030"/>
      <c r="L13" s="1030"/>
      <c r="M13" s="1030"/>
      <c r="N13" s="1030"/>
      <c r="O13" s="1030"/>
      <c r="P13" s="1030"/>
      <c r="Q13" s="1030"/>
      <c r="R13" s="1030"/>
      <c r="S13" s="1031"/>
      <c r="T13" s="1032" t="s">
        <v>479</v>
      </c>
      <c r="U13" s="1033"/>
      <c r="V13" s="1033"/>
      <c r="W13" s="1034"/>
      <c r="X13" s="1035" t="s">
        <v>480</v>
      </c>
      <c r="Y13" s="1036"/>
      <c r="Z13" s="1036"/>
      <c r="AA13" s="1037"/>
      <c r="AB13" s="1035" t="s">
        <v>478</v>
      </c>
      <c r="AC13" s="1036"/>
      <c r="AD13" s="1036"/>
      <c r="AE13" s="1036"/>
      <c r="AF13" s="1036"/>
      <c r="AG13" s="1036"/>
      <c r="AH13" s="1036"/>
      <c r="AI13" s="1036"/>
      <c r="AJ13" s="1036"/>
      <c r="AK13" s="1036"/>
      <c r="AL13" s="1037"/>
      <c r="AM13" s="562"/>
    </row>
    <row r="14" spans="1:213" ht="21.75" hidden="1" customHeight="1" outlineLevel="1">
      <c r="A14" s="986"/>
      <c r="B14" s="987"/>
      <c r="C14" s="987"/>
      <c r="D14" s="988"/>
      <c r="E14" s="1004" t="str">
        <f>IFERROR(INDEX(AG37:AG56,MATCH(A14,Y37:Y56,0)),"")</f>
        <v/>
      </c>
      <c r="F14" s="1004"/>
      <c r="G14" s="1004"/>
      <c r="H14" s="1005"/>
      <c r="I14" s="1006" t="str">
        <f>IFERROR(INDEX(K36:K48,MATCH(A14,Y37:Y49,0)),IFERROR(INDEX(H54:H56,MATCH(A14,Y54:Y56,0)),""))</f>
        <v/>
      </c>
      <c r="J14" s="1007"/>
      <c r="K14" s="1007"/>
      <c r="L14" s="1007"/>
      <c r="M14" s="1007"/>
      <c r="N14" s="1007"/>
      <c r="O14" s="1007"/>
      <c r="P14" s="1007"/>
      <c r="Q14" s="1007"/>
      <c r="R14" s="1007"/>
      <c r="S14" s="1008"/>
      <c r="T14" s="986"/>
      <c r="U14" s="987"/>
      <c r="V14" s="987"/>
      <c r="W14" s="988"/>
      <c r="X14" s="1004" t="str">
        <f>IFERROR(INDEX(AG37:AG56,MATCH(T14,Y37:Y56,0)),"")</f>
        <v/>
      </c>
      <c r="Y14" s="1004"/>
      <c r="Z14" s="1004"/>
      <c r="AA14" s="1005"/>
      <c r="AB14" s="1009" t="str">
        <f>IFERROR(INDEX(K36:K48,MATCH(T14,Y37:Y49,0)),IFERROR(INDEX(H54:H56,MATCH(T14,Y54:Y56,0)),""))</f>
        <v/>
      </c>
      <c r="AC14" s="1010"/>
      <c r="AD14" s="1010"/>
      <c r="AE14" s="1010"/>
      <c r="AF14" s="1010"/>
      <c r="AG14" s="1010"/>
      <c r="AH14" s="1010"/>
      <c r="AI14" s="1010"/>
      <c r="AJ14" s="1010"/>
      <c r="AK14" s="1010"/>
      <c r="AL14" s="1011"/>
      <c r="AM14" s="563"/>
    </row>
    <row r="15" spans="1:213" ht="21.75" hidden="1" customHeight="1" outlineLevel="1">
      <c r="A15" s="986"/>
      <c r="B15" s="987"/>
      <c r="C15" s="987"/>
      <c r="D15" s="988"/>
      <c r="E15" s="1012" t="str">
        <f>IFERROR(INDEX(AG37:AG56,MATCH(A15,Y37:Y56,0)),"")</f>
        <v/>
      </c>
      <c r="F15" s="1012"/>
      <c r="G15" s="1012"/>
      <c r="H15" s="1013"/>
      <c r="I15" s="1014" t="str">
        <f>IFERROR(INDEX(K36:K48,MATCH(A15,Y37:Y49,0)),IFERROR(INDEX(H54:H56,MATCH(A15,Y54:Y56,0)),""))</f>
        <v/>
      </c>
      <c r="J15" s="1015"/>
      <c r="K15" s="1015"/>
      <c r="L15" s="1015"/>
      <c r="M15" s="1015"/>
      <c r="N15" s="1015"/>
      <c r="O15" s="1015"/>
      <c r="P15" s="1015"/>
      <c r="Q15" s="1015"/>
      <c r="R15" s="1015"/>
      <c r="S15" s="1015"/>
      <c r="T15" s="986"/>
      <c r="U15" s="987"/>
      <c r="V15" s="987"/>
      <c r="W15" s="988"/>
      <c r="X15" s="1012" t="str">
        <f>IFERROR(INDEX(AG37:AG56,MATCH(T15,Y37:Y56,0)),"")</f>
        <v/>
      </c>
      <c r="Y15" s="1012"/>
      <c r="Z15" s="1012"/>
      <c r="AA15" s="1013"/>
      <c r="AB15" s="1016" t="str">
        <f>IFERROR(INDEX(K36:K48,MATCH(T15,Y37:Y49,0)),IFERROR(INDEX(H54:H56,MATCH(T15,Y54:Y56,0)),""))</f>
        <v/>
      </c>
      <c r="AC15" s="1017"/>
      <c r="AD15" s="1017"/>
      <c r="AE15" s="1017"/>
      <c r="AF15" s="1017"/>
      <c r="AG15" s="1017"/>
      <c r="AH15" s="1017"/>
      <c r="AI15" s="1017"/>
      <c r="AJ15" s="1017"/>
      <c r="AK15" s="1017"/>
      <c r="AL15" s="1018"/>
      <c r="AM15" s="563"/>
    </row>
    <row r="16" spans="1:213" ht="21.75" hidden="1" customHeight="1" outlineLevel="1">
      <c r="A16" s="986"/>
      <c r="B16" s="987"/>
      <c r="C16" s="987"/>
      <c r="D16" s="988"/>
      <c r="E16" s="989" t="str">
        <f>IFERROR(INDEX(AG37:AG56,MATCH(A16,Y37:Y56,0)),"")</f>
        <v/>
      </c>
      <c r="F16" s="989"/>
      <c r="G16" s="989"/>
      <c r="H16" s="990"/>
      <c r="I16" s="991" t="str">
        <f>IFERROR(INDEX(K36:K48,MATCH(A16,Y37:Y49,0)),IFERROR(INDEX(H54:H56,MATCH(A16,Y54:Y56,0)),""))</f>
        <v/>
      </c>
      <c r="J16" s="992"/>
      <c r="K16" s="992"/>
      <c r="L16" s="992"/>
      <c r="M16" s="992"/>
      <c r="N16" s="992"/>
      <c r="O16" s="992"/>
      <c r="P16" s="992"/>
      <c r="Q16" s="992"/>
      <c r="R16" s="992"/>
      <c r="S16" s="992"/>
      <c r="T16" s="986"/>
      <c r="U16" s="987"/>
      <c r="V16" s="987"/>
      <c r="W16" s="988"/>
      <c r="X16" s="989" t="str">
        <f>IFERROR(INDEX(AG37:AG56,MATCH(T16,Y37:Y56,0)),"")</f>
        <v/>
      </c>
      <c r="Y16" s="989"/>
      <c r="Z16" s="989"/>
      <c r="AA16" s="990"/>
      <c r="AB16" s="993" t="str">
        <f>IFERROR(INDEX(K36:K48,MATCH(T16,Y37:Y49,0)),IFERROR(INDEX(H54:H56,MATCH(T16,Y54:Y56,0)),""))</f>
        <v/>
      </c>
      <c r="AC16" s="994"/>
      <c r="AD16" s="994"/>
      <c r="AE16" s="994"/>
      <c r="AF16" s="994"/>
      <c r="AG16" s="994"/>
      <c r="AH16" s="994"/>
      <c r="AI16" s="994"/>
      <c r="AJ16" s="994"/>
      <c r="AK16" s="994"/>
      <c r="AL16" s="995"/>
      <c r="AM16" s="563"/>
    </row>
    <row r="17" spans="1:213" s="244" customFormat="1" ht="15" hidden="1" customHeight="1" outlineLevel="1">
      <c r="A17" s="243"/>
      <c r="B17" s="243"/>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60"/>
      <c r="AO17" s="260"/>
      <c r="AP17" s="260"/>
      <c r="AQ17" s="260"/>
      <c r="AR17" s="260"/>
      <c r="AS17" s="260"/>
      <c r="AT17" s="260"/>
      <c r="AU17" s="260"/>
      <c r="AV17" s="260"/>
      <c r="AW17" s="260"/>
      <c r="AX17" s="260"/>
      <c r="AY17" s="260"/>
      <c r="AZ17" s="260"/>
      <c r="BA17" s="260"/>
      <c r="BB17" s="260"/>
      <c r="BC17" s="260"/>
      <c r="BD17" s="260"/>
      <c r="BE17" s="260"/>
      <c r="BF17" s="260"/>
      <c r="BG17" s="260"/>
      <c r="BH17" s="260"/>
      <c r="BI17" s="260"/>
      <c r="BJ17" s="260"/>
      <c r="BK17" s="260"/>
      <c r="BL17" s="260"/>
      <c r="BM17" s="260"/>
      <c r="BN17" s="260"/>
      <c r="BO17" s="260"/>
      <c r="BP17" s="260"/>
      <c r="BQ17" s="260"/>
      <c r="BR17" s="260"/>
      <c r="BS17" s="260"/>
      <c r="BT17" s="260"/>
      <c r="BU17" s="260"/>
      <c r="BV17" s="260"/>
      <c r="BW17" s="260"/>
      <c r="BX17" s="260"/>
      <c r="BY17" s="260"/>
      <c r="BZ17" s="260"/>
      <c r="CA17" s="260"/>
      <c r="CB17" s="260"/>
      <c r="CC17" s="260"/>
      <c r="CD17" s="260"/>
      <c r="CE17" s="260"/>
      <c r="CF17" s="260"/>
      <c r="CG17" s="260"/>
      <c r="CH17" s="260"/>
      <c r="CI17" s="260"/>
      <c r="CJ17" s="260"/>
      <c r="CK17" s="260"/>
      <c r="CL17" s="260"/>
      <c r="CM17" s="260"/>
      <c r="CN17" s="260"/>
      <c r="CO17" s="260"/>
      <c r="CP17" s="260"/>
      <c r="CQ17" s="260"/>
      <c r="CR17" s="260"/>
      <c r="CS17" s="260"/>
      <c r="CT17" s="260"/>
      <c r="CU17" s="260"/>
      <c r="CV17" s="260"/>
      <c r="CW17" s="260"/>
      <c r="CX17" s="260"/>
      <c r="CY17" s="260"/>
      <c r="CZ17" s="260"/>
      <c r="DA17" s="260"/>
      <c r="DB17" s="260"/>
      <c r="DC17" s="260"/>
      <c r="DD17" s="260"/>
      <c r="DE17" s="260"/>
      <c r="DF17" s="260"/>
      <c r="DG17" s="260"/>
      <c r="DH17" s="260"/>
      <c r="DI17" s="260"/>
      <c r="DJ17" s="260"/>
      <c r="DK17" s="260"/>
      <c r="DL17" s="260"/>
      <c r="DM17" s="260"/>
      <c r="DN17" s="260"/>
      <c r="DO17" s="260"/>
      <c r="DP17" s="260"/>
      <c r="DQ17" s="260"/>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260"/>
      <c r="EY17" s="260"/>
      <c r="EZ17" s="260"/>
      <c r="FA17" s="260"/>
      <c r="FB17" s="260"/>
      <c r="FC17" s="260"/>
      <c r="FD17" s="260"/>
      <c r="FE17" s="260"/>
      <c r="FF17" s="260"/>
      <c r="FG17" s="260"/>
      <c r="FH17" s="260"/>
      <c r="FI17" s="260"/>
      <c r="FJ17" s="260"/>
      <c r="FK17" s="260"/>
      <c r="FL17" s="260"/>
      <c r="FM17" s="260"/>
      <c r="FN17" s="260"/>
      <c r="FO17" s="260"/>
      <c r="FP17" s="260"/>
      <c r="FQ17" s="260"/>
      <c r="FR17" s="260"/>
      <c r="FS17" s="260"/>
      <c r="FT17" s="260"/>
      <c r="FU17" s="260"/>
      <c r="FV17" s="260"/>
      <c r="FW17" s="260"/>
      <c r="FX17" s="260"/>
      <c r="FY17" s="260"/>
      <c r="FZ17" s="260"/>
      <c r="GA17" s="260"/>
      <c r="GB17" s="260"/>
      <c r="GC17" s="260"/>
      <c r="GD17" s="260"/>
      <c r="GE17" s="260"/>
      <c r="GF17" s="260"/>
      <c r="GG17" s="260"/>
      <c r="GH17" s="260"/>
      <c r="GI17" s="260"/>
      <c r="GJ17" s="260"/>
      <c r="GK17" s="260"/>
      <c r="GL17" s="260"/>
      <c r="GM17" s="260"/>
      <c r="GN17" s="260"/>
      <c r="GO17" s="260"/>
      <c r="GP17" s="260"/>
      <c r="GQ17" s="260"/>
      <c r="GR17" s="260"/>
      <c r="GS17" s="260"/>
      <c r="GT17" s="260"/>
      <c r="GU17" s="260"/>
      <c r="GV17" s="260"/>
      <c r="GW17" s="260"/>
      <c r="GX17" s="260"/>
      <c r="GY17" s="260"/>
      <c r="GZ17" s="260"/>
      <c r="HA17" s="260"/>
      <c r="HB17" s="260"/>
      <c r="HC17" s="260"/>
      <c r="HD17" s="260"/>
      <c r="HE17" s="260"/>
    </row>
    <row r="18" spans="1:213" ht="15" customHeight="1" collapsed="1">
      <c r="A18" s="253"/>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996" t="s">
        <v>481</v>
      </c>
      <c r="AI18" s="996"/>
      <c r="AJ18" s="996"/>
      <c r="AK18" s="996"/>
      <c r="AL18" s="996"/>
      <c r="AM18" s="463"/>
    </row>
    <row r="19" spans="1:213"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row>
    <row r="20" spans="1:213" ht="15" customHeight="1">
      <c r="A20" s="1003" t="s">
        <v>482</v>
      </c>
      <c r="B20" s="1003"/>
      <c r="C20" s="100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c r="AL20" s="1003"/>
      <c r="AM20" s="230"/>
    </row>
    <row r="21" spans="1:213" ht="15" customHeight="1">
      <c r="A21" s="1003"/>
      <c r="B21" s="1003"/>
      <c r="C21" s="1003"/>
      <c r="D21" s="1003"/>
      <c r="E21" s="1003"/>
      <c r="F21" s="1003"/>
      <c r="G21" s="1003"/>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003"/>
      <c r="AI21" s="1003"/>
      <c r="AJ21" s="1003"/>
      <c r="AK21" s="1003"/>
      <c r="AL21" s="1003"/>
      <c r="AM21" s="230"/>
    </row>
    <row r="22" spans="1:213" ht="15" customHeight="1">
      <c r="A22" s="997" t="s">
        <v>483</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464"/>
    </row>
    <row r="23" spans="1:213" s="253" customFormat="1" ht="1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row>
    <row r="24" spans="1:213" s="253" customFormat="1" ht="18" customHeight="1">
      <c r="A24" s="957" t="s">
        <v>235</v>
      </c>
      <c r="B24" s="958"/>
      <c r="C24" s="958"/>
      <c r="D24" s="958"/>
      <c r="E24" s="959"/>
      <c r="F24" s="998" t="s">
        <v>484</v>
      </c>
      <c r="G24" s="999"/>
      <c r="H24" s="999"/>
      <c r="I24" s="999"/>
      <c r="J24" s="999"/>
      <c r="K24" s="999"/>
      <c r="L24" s="999"/>
      <c r="M24" s="999"/>
      <c r="N24" s="999"/>
      <c r="O24" s="1000"/>
      <c r="P24" s="1001" t="s">
        <v>485</v>
      </c>
      <c r="Q24" s="999"/>
      <c r="R24" s="999"/>
      <c r="S24" s="999"/>
      <c r="T24" s="999"/>
      <c r="U24" s="999"/>
      <c r="V24" s="999"/>
      <c r="W24" s="999"/>
      <c r="X24" s="999"/>
      <c r="Y24" s="999"/>
      <c r="Z24" s="999"/>
      <c r="AA24" s="999"/>
      <c r="AB24" s="999"/>
      <c r="AC24" s="999"/>
      <c r="AD24" s="999"/>
      <c r="AE24" s="999"/>
      <c r="AF24" s="999"/>
      <c r="AG24" s="999"/>
      <c r="AH24" s="999"/>
      <c r="AI24" s="999"/>
      <c r="AJ24" s="999"/>
      <c r="AK24" s="999"/>
      <c r="AL24" s="1002"/>
      <c r="AM24" s="564"/>
    </row>
    <row r="25" spans="1:213" ht="24" customHeight="1">
      <c r="A25" s="969" t="s">
        <v>242</v>
      </c>
      <c r="B25" s="970"/>
      <c r="C25" s="970"/>
      <c r="D25" s="970"/>
      <c r="E25" s="971"/>
      <c r="F25" s="972" t="str">
        <f>IF(入学願書!G9="","",入学願書!G9)</f>
        <v/>
      </c>
      <c r="G25" s="972"/>
      <c r="H25" s="972"/>
      <c r="I25" s="972"/>
      <c r="J25" s="972"/>
      <c r="K25" s="972"/>
      <c r="L25" s="972"/>
      <c r="M25" s="972"/>
      <c r="N25" s="972"/>
      <c r="O25" s="972"/>
      <c r="P25" s="973" t="str">
        <f>IF(入学願書!Q9="","",UPPER(入学願書!Q9))</f>
        <v/>
      </c>
      <c r="Q25" s="972"/>
      <c r="R25" s="972"/>
      <c r="S25" s="972"/>
      <c r="T25" s="972"/>
      <c r="U25" s="972"/>
      <c r="V25" s="972"/>
      <c r="W25" s="972"/>
      <c r="X25" s="972"/>
      <c r="Y25" s="972"/>
      <c r="Z25" s="972"/>
      <c r="AA25" s="972"/>
      <c r="AB25" s="972"/>
      <c r="AC25" s="972"/>
      <c r="AD25" s="972"/>
      <c r="AE25" s="972"/>
      <c r="AF25" s="972"/>
      <c r="AG25" s="972"/>
      <c r="AH25" s="972"/>
      <c r="AI25" s="972"/>
      <c r="AJ25" s="972"/>
      <c r="AK25" s="972"/>
      <c r="AL25" s="974"/>
      <c r="AM25" s="565"/>
    </row>
    <row r="26" spans="1:213" ht="15.6" customHeight="1">
      <c r="A26" s="957" t="s">
        <v>14</v>
      </c>
      <c r="B26" s="958"/>
      <c r="C26" s="958"/>
      <c r="D26" s="958"/>
      <c r="E26" s="959"/>
      <c r="F26" s="740" t="str">
        <f>IF(入学願書!G10="","",入学願書!G10)</f>
        <v/>
      </c>
      <c r="G26" s="741"/>
      <c r="H26" s="741"/>
      <c r="I26" s="741"/>
      <c r="J26" s="741"/>
      <c r="K26" s="742"/>
      <c r="L26" s="980" t="s">
        <v>247</v>
      </c>
      <c r="M26" s="732" t="str">
        <f>IF(入学願書!N10="","",入学願書!N10)</f>
        <v>Auto Fill-in</v>
      </c>
      <c r="N26" s="732"/>
      <c r="O26" s="982" t="s">
        <v>486</v>
      </c>
      <c r="P26" s="975" t="s">
        <v>15</v>
      </c>
      <c r="Q26" s="976"/>
      <c r="R26" s="821" t="str">
        <f>IF(入学願書!S10="男(Male)","男性",IF(入学願書!S10="女(Female)","女性",""))</f>
        <v/>
      </c>
      <c r="S26" s="821"/>
      <c r="T26" s="821"/>
      <c r="U26" s="822"/>
      <c r="V26" s="750" t="s">
        <v>20</v>
      </c>
      <c r="W26" s="751"/>
      <c r="X26" s="751"/>
      <c r="Y26" s="751"/>
      <c r="Z26" s="752"/>
      <c r="AA26" s="734" t="str">
        <f>IF(入学願書!AB10="有(Married)","有",IF(入学願書!AB10="無(Single)","無",""))</f>
        <v/>
      </c>
      <c r="AB26" s="735"/>
      <c r="AC26" s="736"/>
      <c r="AD26" s="957" t="s">
        <v>21</v>
      </c>
      <c r="AE26" s="958"/>
      <c r="AF26" s="958"/>
      <c r="AG26" s="959"/>
      <c r="AH26" s="984" t="str">
        <f>IF(入学願書!AI10="経営者(Business Owner)","経営者",
IF(入学願書!AI10="学生(Student)","学生",
IF(入学願書!AI10="会社員(Employee)","会社員",
IF(入学願書!AI10="留学準備中(Prepared for studying in Japan)","留学準備中",
IF(入学願書!AI10="自営業(Self-Employed)","自営業","")))))</f>
        <v/>
      </c>
      <c r="AI26" s="821"/>
      <c r="AJ26" s="821"/>
      <c r="AK26" s="821"/>
      <c r="AL26" s="822"/>
      <c r="AM26" s="566"/>
    </row>
    <row r="27" spans="1:213" ht="15.6" customHeight="1">
      <c r="A27" s="977" t="s">
        <v>253</v>
      </c>
      <c r="B27" s="978"/>
      <c r="C27" s="978"/>
      <c r="D27" s="978"/>
      <c r="E27" s="979"/>
      <c r="F27" s="743"/>
      <c r="G27" s="744"/>
      <c r="H27" s="744"/>
      <c r="I27" s="744"/>
      <c r="J27" s="744"/>
      <c r="K27" s="745"/>
      <c r="L27" s="981"/>
      <c r="M27" s="733"/>
      <c r="N27" s="733"/>
      <c r="O27" s="983"/>
      <c r="P27" s="753" t="s">
        <v>255</v>
      </c>
      <c r="Q27" s="755"/>
      <c r="R27" s="823"/>
      <c r="S27" s="823"/>
      <c r="T27" s="823"/>
      <c r="U27" s="824"/>
      <c r="V27" s="753" t="s">
        <v>256</v>
      </c>
      <c r="W27" s="754"/>
      <c r="X27" s="754"/>
      <c r="Y27" s="754"/>
      <c r="Z27" s="755"/>
      <c r="AA27" s="737"/>
      <c r="AB27" s="738"/>
      <c r="AC27" s="739"/>
      <c r="AD27" s="753" t="s">
        <v>257</v>
      </c>
      <c r="AE27" s="754"/>
      <c r="AF27" s="754"/>
      <c r="AG27" s="755"/>
      <c r="AH27" s="985"/>
      <c r="AI27" s="823"/>
      <c r="AJ27" s="823"/>
      <c r="AK27" s="823"/>
      <c r="AL27" s="824"/>
      <c r="AM27" s="566"/>
    </row>
    <row r="28" spans="1:213" ht="15.6" customHeight="1">
      <c r="A28" s="957" t="s">
        <v>262</v>
      </c>
      <c r="B28" s="958"/>
      <c r="C28" s="958"/>
      <c r="D28" s="958"/>
      <c r="E28" s="959"/>
      <c r="F28" s="960" t="str">
        <f>IF(入学願書!G13="","",入学願書!G13)</f>
        <v/>
      </c>
      <c r="G28" s="961"/>
      <c r="H28" s="961"/>
      <c r="I28" s="961"/>
      <c r="J28" s="961"/>
      <c r="K28" s="962"/>
      <c r="L28" s="957" t="s">
        <v>16</v>
      </c>
      <c r="M28" s="958"/>
      <c r="N28" s="958"/>
      <c r="O28" s="958"/>
      <c r="P28" s="746" t="str">
        <f>IF(入学願書!Q12="","",入学願書!Q12)</f>
        <v/>
      </c>
      <c r="Q28" s="747"/>
      <c r="R28" s="747"/>
      <c r="S28" s="747"/>
      <c r="T28" s="747"/>
      <c r="U28" s="747"/>
      <c r="V28" s="747"/>
      <c r="W28" s="747"/>
      <c r="X28" s="747"/>
      <c r="Y28" s="747"/>
      <c r="Z28" s="747"/>
      <c r="AA28" s="750" t="s">
        <v>263</v>
      </c>
      <c r="AB28" s="751"/>
      <c r="AC28" s="752"/>
      <c r="AD28" s="952" t="str">
        <f>IF(入学願書!AE12="","",入学願書!AE12)</f>
        <v/>
      </c>
      <c r="AE28" s="952"/>
      <c r="AF28" s="952"/>
      <c r="AG28" s="952"/>
      <c r="AH28" s="952"/>
      <c r="AI28" s="952"/>
      <c r="AJ28" s="952"/>
      <c r="AK28" s="952"/>
      <c r="AL28" s="953"/>
      <c r="AM28" s="567"/>
    </row>
    <row r="29" spans="1:213" ht="15.6" customHeight="1">
      <c r="A29" s="944" t="s">
        <v>268</v>
      </c>
      <c r="B29" s="945"/>
      <c r="C29" s="945"/>
      <c r="D29" s="945"/>
      <c r="E29" s="946"/>
      <c r="F29" s="963" t="str">
        <f>IF(入学願書!G12="","",入学願書!G12)</f>
        <v/>
      </c>
      <c r="G29" s="964"/>
      <c r="H29" s="964"/>
      <c r="I29" s="964"/>
      <c r="J29" s="964"/>
      <c r="K29" s="965"/>
      <c r="L29" s="944" t="s">
        <v>269</v>
      </c>
      <c r="M29" s="945"/>
      <c r="N29" s="945"/>
      <c r="O29" s="945"/>
      <c r="P29" s="748"/>
      <c r="Q29" s="749"/>
      <c r="R29" s="749"/>
      <c r="S29" s="749"/>
      <c r="T29" s="749"/>
      <c r="U29" s="749"/>
      <c r="V29" s="749"/>
      <c r="W29" s="749"/>
      <c r="X29" s="749"/>
      <c r="Y29" s="749"/>
      <c r="Z29" s="749"/>
      <c r="AA29" s="753"/>
      <c r="AB29" s="754"/>
      <c r="AC29" s="755"/>
      <c r="AD29" s="955"/>
      <c r="AE29" s="955"/>
      <c r="AF29" s="955"/>
      <c r="AG29" s="955"/>
      <c r="AH29" s="955"/>
      <c r="AI29" s="955"/>
      <c r="AJ29" s="955"/>
      <c r="AK29" s="955"/>
      <c r="AL29" s="956"/>
      <c r="AM29" s="567"/>
    </row>
    <row r="30" spans="1:213" ht="15.6" customHeight="1">
      <c r="A30" s="957" t="s">
        <v>274</v>
      </c>
      <c r="B30" s="958"/>
      <c r="C30" s="958"/>
      <c r="D30" s="958"/>
      <c r="E30" s="959"/>
      <c r="F30" s="951" t="str">
        <f>IF(入学願書!G14="","",入学願書!G14)</f>
        <v/>
      </c>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3"/>
      <c r="AM30" s="567"/>
    </row>
    <row r="31" spans="1:213" ht="15.6" customHeight="1">
      <c r="A31" s="944" t="s">
        <v>279</v>
      </c>
      <c r="B31" s="945"/>
      <c r="C31" s="945"/>
      <c r="D31" s="945"/>
      <c r="E31" s="946"/>
      <c r="F31" s="954"/>
      <c r="G31" s="955"/>
      <c r="H31" s="955"/>
      <c r="I31" s="955"/>
      <c r="J31" s="955"/>
      <c r="K31" s="955"/>
      <c r="L31" s="955"/>
      <c r="M31" s="955"/>
      <c r="N31" s="955"/>
      <c r="O31" s="955"/>
      <c r="P31" s="955"/>
      <c r="Q31" s="955"/>
      <c r="R31" s="955"/>
      <c r="S31" s="955"/>
      <c r="T31" s="955"/>
      <c r="U31" s="955"/>
      <c r="V31" s="955"/>
      <c r="W31" s="955"/>
      <c r="X31" s="955"/>
      <c r="Y31" s="955"/>
      <c r="Z31" s="955"/>
      <c r="AA31" s="955"/>
      <c r="AB31" s="955"/>
      <c r="AC31" s="955"/>
      <c r="AD31" s="955"/>
      <c r="AE31" s="955"/>
      <c r="AF31" s="955"/>
      <c r="AG31" s="955"/>
      <c r="AH31" s="955"/>
      <c r="AI31" s="955"/>
      <c r="AJ31" s="955"/>
      <c r="AK31" s="955"/>
      <c r="AL31" s="956"/>
      <c r="AM31" s="567"/>
    </row>
    <row r="32" spans="1:213" ht="15.6" customHeight="1">
      <c r="A32" s="966" t="s">
        <v>284</v>
      </c>
      <c r="B32" s="967"/>
      <c r="C32" s="967"/>
      <c r="D32" s="967"/>
      <c r="E32" s="968"/>
      <c r="F32" s="951" t="str">
        <f>IF(入学願書!G16="","",入学願書!G16)</f>
        <v/>
      </c>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c r="AL32" s="953"/>
      <c r="AM32" s="567"/>
    </row>
    <row r="33" spans="1:213" ht="15.6" customHeight="1">
      <c r="A33" s="944" t="s">
        <v>289</v>
      </c>
      <c r="B33" s="945"/>
      <c r="C33" s="945"/>
      <c r="D33" s="945"/>
      <c r="E33" s="946"/>
      <c r="F33" s="954"/>
      <c r="G33" s="955"/>
      <c r="H33" s="955"/>
      <c r="I33" s="955"/>
      <c r="J33" s="955"/>
      <c r="K33" s="955"/>
      <c r="L33" s="955"/>
      <c r="M33" s="955"/>
      <c r="N33" s="955"/>
      <c r="O33" s="955"/>
      <c r="P33" s="955"/>
      <c r="Q33" s="955"/>
      <c r="R33" s="955"/>
      <c r="S33" s="955"/>
      <c r="T33" s="955"/>
      <c r="U33" s="955"/>
      <c r="V33" s="955"/>
      <c r="W33" s="955"/>
      <c r="X33" s="955"/>
      <c r="Y33" s="955"/>
      <c r="Z33" s="955"/>
      <c r="AA33" s="955"/>
      <c r="AB33" s="955"/>
      <c r="AC33" s="955"/>
      <c r="AD33" s="955"/>
      <c r="AE33" s="955"/>
      <c r="AF33" s="955"/>
      <c r="AG33" s="955"/>
      <c r="AH33" s="955"/>
      <c r="AI33" s="955"/>
      <c r="AJ33" s="955"/>
      <c r="AK33" s="955"/>
      <c r="AL33" s="956"/>
      <c r="AM33" s="567"/>
    </row>
    <row r="34" spans="1:213" ht="9" customHeight="1">
      <c r="A34" s="268"/>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row>
    <row r="35" spans="1:213" s="254" customFormat="1" ht="20.399999999999999" customHeight="1">
      <c r="A35" s="269"/>
      <c r="B35" s="428" t="s">
        <v>487</v>
      </c>
      <c r="C35" s="269" t="s">
        <v>488</v>
      </c>
      <c r="D35" s="269"/>
      <c r="E35" s="270" t="s">
        <v>489</v>
      </c>
      <c r="F35" s="271" t="s">
        <v>490</v>
      </c>
      <c r="G35" s="271"/>
      <c r="H35" s="269"/>
      <c r="I35" s="269"/>
      <c r="J35" s="269"/>
      <c r="K35" s="269"/>
      <c r="L35" s="269"/>
      <c r="M35" s="947" t="s">
        <v>491</v>
      </c>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56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row>
    <row r="36" spans="1:213" ht="24.9" customHeight="1">
      <c r="A36" s="948" t="s">
        <v>462</v>
      </c>
      <c r="B36" s="949"/>
      <c r="C36" s="949"/>
      <c r="D36" s="949"/>
      <c r="E36" s="950"/>
      <c r="F36" s="917" t="s">
        <v>492</v>
      </c>
      <c r="G36" s="918"/>
      <c r="H36" s="918"/>
      <c r="I36" s="918"/>
      <c r="J36" s="918"/>
      <c r="K36" s="940"/>
      <c r="L36" s="920"/>
      <c r="M36" s="920"/>
      <c r="N36" s="920"/>
      <c r="O36" s="920"/>
      <c r="P36" s="920"/>
      <c r="Q36" s="920"/>
      <c r="R36" s="920"/>
      <c r="S36" s="920"/>
      <c r="T36" s="920"/>
      <c r="U36" s="920"/>
      <c r="V36" s="920"/>
      <c r="W36" s="920"/>
      <c r="X36" s="921"/>
      <c r="Y36" s="922" t="s">
        <v>493</v>
      </c>
      <c r="Z36" s="923"/>
      <c r="AA36" s="923"/>
      <c r="AB36" s="923"/>
      <c r="AC36" s="923"/>
      <c r="AD36" s="923"/>
      <c r="AE36" s="923"/>
      <c r="AF36" s="937" t="s">
        <v>494</v>
      </c>
      <c r="AG36" s="924" t="s">
        <v>495</v>
      </c>
      <c r="AH36" s="924"/>
      <c r="AI36" s="924"/>
      <c r="AJ36" s="924"/>
      <c r="AK36" s="924"/>
      <c r="AL36" s="925"/>
      <c r="AM36" s="569"/>
    </row>
    <row r="37" spans="1:213" ht="24.9" customHeight="1">
      <c r="A37" s="941" t="str">
        <f>IF(A36="","",VLOOKUP(A36,$AQ$3:$AR$11,2,FALSE))</f>
        <v>Elementary School</v>
      </c>
      <c r="B37" s="942"/>
      <c r="C37" s="942"/>
      <c r="D37" s="942"/>
      <c r="E37" s="943"/>
      <c r="F37" s="929" t="s">
        <v>496</v>
      </c>
      <c r="G37" s="930"/>
      <c r="H37" s="930"/>
      <c r="I37" s="930"/>
      <c r="J37" s="930"/>
      <c r="K37" s="931"/>
      <c r="L37" s="931"/>
      <c r="M37" s="931"/>
      <c r="N37" s="931"/>
      <c r="O37" s="931"/>
      <c r="P37" s="931"/>
      <c r="Q37" s="931"/>
      <c r="R37" s="931"/>
      <c r="S37" s="931"/>
      <c r="T37" s="931"/>
      <c r="U37" s="931"/>
      <c r="V37" s="931"/>
      <c r="W37" s="931"/>
      <c r="X37" s="932"/>
      <c r="Y37" s="933"/>
      <c r="Z37" s="934"/>
      <c r="AA37" s="934"/>
      <c r="AB37" s="934"/>
      <c r="AC37" s="934"/>
      <c r="AD37" s="934"/>
      <c r="AE37" s="934"/>
      <c r="AF37" s="938"/>
      <c r="AG37" s="935"/>
      <c r="AH37" s="935"/>
      <c r="AI37" s="935"/>
      <c r="AJ37" s="935"/>
      <c r="AK37" s="935"/>
      <c r="AL37" s="936"/>
      <c r="AM37" s="570"/>
    </row>
    <row r="38" spans="1:213" ht="24.9" customHeight="1">
      <c r="A38" s="914" t="s">
        <v>464</v>
      </c>
      <c r="B38" s="915"/>
      <c r="C38" s="915"/>
      <c r="D38" s="915"/>
      <c r="E38" s="916"/>
      <c r="F38" s="917" t="str">
        <f>IF(A38="","","学校名Name:")</f>
        <v>学校名Name:</v>
      </c>
      <c r="G38" s="918"/>
      <c r="H38" s="918"/>
      <c r="I38" s="918"/>
      <c r="J38" s="918"/>
      <c r="K38" s="940"/>
      <c r="L38" s="920"/>
      <c r="M38" s="920"/>
      <c r="N38" s="920"/>
      <c r="O38" s="920"/>
      <c r="P38" s="920"/>
      <c r="Q38" s="920"/>
      <c r="R38" s="920"/>
      <c r="S38" s="920"/>
      <c r="T38" s="920"/>
      <c r="U38" s="920"/>
      <c r="V38" s="920"/>
      <c r="W38" s="920"/>
      <c r="X38" s="921"/>
      <c r="Y38" s="922" t="str">
        <f>IF(A38="","","(入学年月
(Admission date)")</f>
        <v>(入学年月
(Admission date)</v>
      </c>
      <c r="Z38" s="923"/>
      <c r="AA38" s="923"/>
      <c r="AB38" s="923"/>
      <c r="AC38" s="923"/>
      <c r="AD38" s="923"/>
      <c r="AE38" s="923"/>
      <c r="AF38" s="937" t="str">
        <f>IF(A38="","","～")</f>
        <v>～</v>
      </c>
      <c r="AG38" s="924" t="str">
        <f>IF(A38="","","終了年月
(Graduation date)")</f>
        <v>終了年月
(Graduation date)</v>
      </c>
      <c r="AH38" s="924"/>
      <c r="AI38" s="924"/>
      <c r="AJ38" s="924"/>
      <c r="AK38" s="924"/>
      <c r="AL38" s="925"/>
      <c r="AM38" s="569"/>
    </row>
    <row r="39" spans="1:213" ht="24.9" customHeight="1">
      <c r="A39" s="941" t="str">
        <f>IF(A38="","",VLOOKUP(A38,$AQ$3:$AR$11,2,FALSE))</f>
        <v>Junior High School</v>
      </c>
      <c r="B39" s="942"/>
      <c r="C39" s="942"/>
      <c r="D39" s="942"/>
      <c r="E39" s="943"/>
      <c r="F39" s="929" t="str">
        <f>IF(A38="","","住所Address: ")</f>
        <v xml:space="preserve">住所Address: </v>
      </c>
      <c r="G39" s="930"/>
      <c r="H39" s="930"/>
      <c r="I39" s="930"/>
      <c r="J39" s="930"/>
      <c r="K39" s="931"/>
      <c r="L39" s="931"/>
      <c r="M39" s="931"/>
      <c r="N39" s="931"/>
      <c r="O39" s="931"/>
      <c r="P39" s="931"/>
      <c r="Q39" s="931"/>
      <c r="R39" s="931"/>
      <c r="S39" s="931"/>
      <c r="T39" s="931"/>
      <c r="U39" s="931"/>
      <c r="V39" s="931"/>
      <c r="W39" s="931"/>
      <c r="X39" s="932"/>
      <c r="Y39" s="933"/>
      <c r="Z39" s="934"/>
      <c r="AA39" s="934"/>
      <c r="AB39" s="934"/>
      <c r="AC39" s="934"/>
      <c r="AD39" s="934"/>
      <c r="AE39" s="934"/>
      <c r="AF39" s="938"/>
      <c r="AG39" s="935"/>
      <c r="AH39" s="935"/>
      <c r="AI39" s="935"/>
      <c r="AJ39" s="935"/>
      <c r="AK39" s="935"/>
      <c r="AL39" s="936"/>
      <c r="AM39" s="570"/>
    </row>
    <row r="40" spans="1:213" ht="24.9" customHeight="1">
      <c r="A40" s="914" t="s">
        <v>465</v>
      </c>
      <c r="B40" s="915"/>
      <c r="C40" s="915"/>
      <c r="D40" s="915"/>
      <c r="E40" s="916"/>
      <c r="F40" s="917" t="str">
        <f>IF(A40="","","学校名Name:")</f>
        <v>学校名Name:</v>
      </c>
      <c r="G40" s="918"/>
      <c r="H40" s="918"/>
      <c r="I40" s="918"/>
      <c r="J40" s="918"/>
      <c r="K40" s="940"/>
      <c r="L40" s="920"/>
      <c r="M40" s="920"/>
      <c r="N40" s="920"/>
      <c r="O40" s="920"/>
      <c r="P40" s="920"/>
      <c r="Q40" s="920"/>
      <c r="R40" s="920"/>
      <c r="S40" s="920"/>
      <c r="T40" s="920"/>
      <c r="U40" s="920"/>
      <c r="V40" s="920"/>
      <c r="W40" s="920"/>
      <c r="X40" s="921"/>
      <c r="Y40" s="922" t="str">
        <f>IF(A40="","","(入学年月
(Admission date)")</f>
        <v>(入学年月
(Admission date)</v>
      </c>
      <c r="Z40" s="923"/>
      <c r="AA40" s="923"/>
      <c r="AB40" s="923"/>
      <c r="AC40" s="923"/>
      <c r="AD40" s="923"/>
      <c r="AE40" s="923"/>
      <c r="AF40" s="937" t="str">
        <f>IF(A40="","","～")</f>
        <v>～</v>
      </c>
      <c r="AG40" s="924" t="str">
        <f>IF(A40="","","終了年月
(Graduation date)")</f>
        <v>終了年月
(Graduation date)</v>
      </c>
      <c r="AH40" s="924"/>
      <c r="AI40" s="924"/>
      <c r="AJ40" s="924"/>
      <c r="AK40" s="924"/>
      <c r="AL40" s="925"/>
      <c r="AM40" s="569"/>
    </row>
    <row r="41" spans="1:213" ht="24.9" customHeight="1">
      <c r="A41" s="941" t="str">
        <f>IF(A40="","",VLOOKUP(A40,$AQ$3:$AR$11,2,FALSE))</f>
        <v>Senior High School</v>
      </c>
      <c r="B41" s="942"/>
      <c r="C41" s="942"/>
      <c r="D41" s="942"/>
      <c r="E41" s="943"/>
      <c r="F41" s="929" t="str">
        <f>IF(A40="","","住所Address: ")</f>
        <v xml:space="preserve">住所Address: </v>
      </c>
      <c r="G41" s="930"/>
      <c r="H41" s="930"/>
      <c r="I41" s="930"/>
      <c r="J41" s="930"/>
      <c r="K41" s="931"/>
      <c r="L41" s="931"/>
      <c r="M41" s="931"/>
      <c r="N41" s="931"/>
      <c r="O41" s="931"/>
      <c r="P41" s="931"/>
      <c r="Q41" s="931"/>
      <c r="R41" s="931"/>
      <c r="S41" s="931"/>
      <c r="T41" s="931"/>
      <c r="U41" s="931"/>
      <c r="V41" s="931"/>
      <c r="W41" s="931"/>
      <c r="X41" s="932"/>
      <c r="Y41" s="933"/>
      <c r="Z41" s="934"/>
      <c r="AA41" s="934"/>
      <c r="AB41" s="934"/>
      <c r="AC41" s="934"/>
      <c r="AD41" s="934"/>
      <c r="AE41" s="934"/>
      <c r="AF41" s="938"/>
      <c r="AG41" s="935"/>
      <c r="AH41" s="935"/>
      <c r="AI41" s="935"/>
      <c r="AJ41" s="935"/>
      <c r="AK41" s="935"/>
      <c r="AL41" s="936"/>
      <c r="AM41" s="570"/>
    </row>
    <row r="42" spans="1:213" ht="24.9" customHeight="1">
      <c r="A42" s="914"/>
      <c r="B42" s="915"/>
      <c r="C42" s="915"/>
      <c r="D42" s="915"/>
      <c r="E42" s="916"/>
      <c r="F42" s="917" t="str">
        <f>IF(A42="","",(IF(A42="そのた　　　　　Others","機関名Name","学校名Name:")))</f>
        <v/>
      </c>
      <c r="G42" s="918"/>
      <c r="H42" s="918"/>
      <c r="I42" s="918"/>
      <c r="J42" s="918"/>
      <c r="K42" s="939"/>
      <c r="L42" s="920"/>
      <c r="M42" s="920"/>
      <c r="N42" s="920"/>
      <c r="O42" s="920"/>
      <c r="P42" s="920"/>
      <c r="Q42" s="920"/>
      <c r="R42" s="920"/>
      <c r="S42" s="920"/>
      <c r="T42" s="920"/>
      <c r="U42" s="920"/>
      <c r="V42" s="920"/>
      <c r="W42" s="920"/>
      <c r="X42" s="921"/>
      <c r="Y42" s="922" t="str">
        <f>IF(A42="","","(入学年月
(Admission date)")</f>
        <v/>
      </c>
      <c r="Z42" s="923"/>
      <c r="AA42" s="923"/>
      <c r="AB42" s="923"/>
      <c r="AC42" s="923"/>
      <c r="AD42" s="923"/>
      <c r="AE42" s="923"/>
      <c r="AF42" s="937" t="str">
        <f>IF(A42="","","～")</f>
        <v/>
      </c>
      <c r="AG42" s="924" t="str">
        <f>IF(A42="","","終了年月
(Graduation date)")</f>
        <v/>
      </c>
      <c r="AH42" s="924"/>
      <c r="AI42" s="924"/>
      <c r="AJ42" s="924"/>
      <c r="AK42" s="924"/>
      <c r="AL42" s="925"/>
      <c r="AM42" s="569"/>
    </row>
    <row r="43" spans="1:213" ht="24.9" customHeight="1">
      <c r="A43" s="926" t="str">
        <f>IF(A42="","",VLOOKUP(A42,#REF!,2,FALSE))</f>
        <v/>
      </c>
      <c r="B43" s="927"/>
      <c r="C43" s="927"/>
      <c r="D43" s="927"/>
      <c r="E43" s="928"/>
      <c r="F43" s="929" t="str">
        <f>IF(A42="","","住所Address: ")</f>
        <v/>
      </c>
      <c r="G43" s="930"/>
      <c r="H43" s="930"/>
      <c r="I43" s="930"/>
      <c r="J43" s="930"/>
      <c r="K43" s="931"/>
      <c r="L43" s="931"/>
      <c r="M43" s="931"/>
      <c r="N43" s="931"/>
      <c r="O43" s="931"/>
      <c r="P43" s="931"/>
      <c r="Q43" s="931"/>
      <c r="R43" s="931"/>
      <c r="S43" s="931"/>
      <c r="T43" s="931"/>
      <c r="U43" s="931"/>
      <c r="V43" s="931"/>
      <c r="W43" s="931"/>
      <c r="X43" s="932"/>
      <c r="Y43" s="933"/>
      <c r="Z43" s="934"/>
      <c r="AA43" s="934"/>
      <c r="AB43" s="934"/>
      <c r="AC43" s="934"/>
      <c r="AD43" s="934"/>
      <c r="AE43" s="934"/>
      <c r="AF43" s="938"/>
      <c r="AG43" s="935"/>
      <c r="AH43" s="935"/>
      <c r="AI43" s="935"/>
      <c r="AJ43" s="935"/>
      <c r="AK43" s="935"/>
      <c r="AL43" s="936"/>
      <c r="AM43" s="570"/>
    </row>
    <row r="44" spans="1:213" ht="24.9" customHeight="1">
      <c r="A44" s="914"/>
      <c r="B44" s="915"/>
      <c r="C44" s="915"/>
      <c r="D44" s="915"/>
      <c r="E44" s="916"/>
      <c r="F44" s="917" t="str">
        <f>IF(A44="","",(IF(A44="そのた　　　　　Others","機関名Name","学校名Name:")))</f>
        <v/>
      </c>
      <c r="G44" s="918"/>
      <c r="H44" s="918"/>
      <c r="I44" s="918"/>
      <c r="J44" s="918"/>
      <c r="K44" s="939"/>
      <c r="L44" s="920"/>
      <c r="M44" s="920"/>
      <c r="N44" s="920"/>
      <c r="O44" s="920"/>
      <c r="P44" s="920"/>
      <c r="Q44" s="920"/>
      <c r="R44" s="920"/>
      <c r="S44" s="920"/>
      <c r="T44" s="920"/>
      <c r="U44" s="920"/>
      <c r="V44" s="920"/>
      <c r="W44" s="920"/>
      <c r="X44" s="921"/>
      <c r="Y44" s="922" t="str">
        <f>IF(A44="","","(入学年月
(Admission date)")</f>
        <v/>
      </c>
      <c r="Z44" s="923"/>
      <c r="AA44" s="923"/>
      <c r="AB44" s="923"/>
      <c r="AC44" s="923"/>
      <c r="AD44" s="923"/>
      <c r="AE44" s="923"/>
      <c r="AF44" s="937" t="str">
        <f>IF(A44="","","～")</f>
        <v/>
      </c>
      <c r="AG44" s="924" t="str">
        <f>IF(A44="","","終了年月
(Graduation date)")</f>
        <v/>
      </c>
      <c r="AH44" s="924"/>
      <c r="AI44" s="924"/>
      <c r="AJ44" s="924"/>
      <c r="AK44" s="924"/>
      <c r="AL44" s="925"/>
      <c r="AM44" s="569"/>
    </row>
    <row r="45" spans="1:213" ht="24.9" customHeight="1">
      <c r="A45" s="926" t="str">
        <f>IF(A44="","",VLOOKUP(A44,#REF!,2,FALSE))</f>
        <v/>
      </c>
      <c r="B45" s="927"/>
      <c r="C45" s="927"/>
      <c r="D45" s="927"/>
      <c r="E45" s="928"/>
      <c r="F45" s="929" t="str">
        <f>IF(A44="","","住所Address: ")</f>
        <v/>
      </c>
      <c r="G45" s="930"/>
      <c r="H45" s="930"/>
      <c r="I45" s="930"/>
      <c r="J45" s="930"/>
      <c r="K45" s="931"/>
      <c r="L45" s="931"/>
      <c r="M45" s="931"/>
      <c r="N45" s="931"/>
      <c r="O45" s="931"/>
      <c r="P45" s="931"/>
      <c r="Q45" s="931"/>
      <c r="R45" s="931"/>
      <c r="S45" s="931"/>
      <c r="T45" s="931"/>
      <c r="U45" s="931"/>
      <c r="V45" s="931"/>
      <c r="W45" s="931"/>
      <c r="X45" s="932"/>
      <c r="Y45" s="933"/>
      <c r="Z45" s="934"/>
      <c r="AA45" s="934"/>
      <c r="AB45" s="934"/>
      <c r="AC45" s="934"/>
      <c r="AD45" s="934"/>
      <c r="AE45" s="934"/>
      <c r="AF45" s="938"/>
      <c r="AG45" s="935"/>
      <c r="AH45" s="935"/>
      <c r="AI45" s="935"/>
      <c r="AJ45" s="935"/>
      <c r="AK45" s="935"/>
      <c r="AL45" s="936"/>
      <c r="AM45" s="570"/>
    </row>
    <row r="46" spans="1:213" ht="24.9" customHeight="1">
      <c r="A46" s="914"/>
      <c r="B46" s="915"/>
      <c r="C46" s="915"/>
      <c r="D46" s="915"/>
      <c r="E46" s="916"/>
      <c r="F46" s="917" t="str">
        <f>IF(A46="","",(IF(A46="そのた　　　　　Others","機関名Name","学校名Name:")))</f>
        <v/>
      </c>
      <c r="G46" s="918"/>
      <c r="H46" s="918"/>
      <c r="I46" s="918"/>
      <c r="J46" s="918"/>
      <c r="K46" s="919"/>
      <c r="L46" s="920"/>
      <c r="M46" s="920"/>
      <c r="N46" s="920"/>
      <c r="O46" s="920"/>
      <c r="P46" s="920"/>
      <c r="Q46" s="920"/>
      <c r="R46" s="920"/>
      <c r="S46" s="920"/>
      <c r="T46" s="920"/>
      <c r="U46" s="920"/>
      <c r="V46" s="920"/>
      <c r="W46" s="920"/>
      <c r="X46" s="921"/>
      <c r="Y46" s="922" t="str">
        <f>IF(A46="","","(入学年月
(Admission date)")</f>
        <v/>
      </c>
      <c r="Z46" s="923"/>
      <c r="AA46" s="923"/>
      <c r="AB46" s="923"/>
      <c r="AC46" s="923"/>
      <c r="AD46" s="923"/>
      <c r="AE46" s="923"/>
      <c r="AF46" s="937" t="str">
        <f>IF(A46="","","～")</f>
        <v/>
      </c>
      <c r="AG46" s="924" t="str">
        <f>IF(A46="","","終了年月
(Graduation date)")</f>
        <v/>
      </c>
      <c r="AH46" s="924"/>
      <c r="AI46" s="924"/>
      <c r="AJ46" s="924"/>
      <c r="AK46" s="924"/>
      <c r="AL46" s="925"/>
      <c r="AM46" s="569"/>
    </row>
    <row r="47" spans="1:213" ht="24.9" customHeight="1">
      <c r="A47" s="926" t="str">
        <f>IF(A46="","",VLOOKUP(A46,#REF!,2,FALSE))</f>
        <v/>
      </c>
      <c r="B47" s="927"/>
      <c r="C47" s="927"/>
      <c r="D47" s="927"/>
      <c r="E47" s="928"/>
      <c r="F47" s="929" t="str">
        <f>IF(A46="","","住所Address: ")</f>
        <v/>
      </c>
      <c r="G47" s="930"/>
      <c r="H47" s="930"/>
      <c r="I47" s="930"/>
      <c r="J47" s="930"/>
      <c r="K47" s="931"/>
      <c r="L47" s="931"/>
      <c r="M47" s="931"/>
      <c r="N47" s="931"/>
      <c r="O47" s="931"/>
      <c r="P47" s="931"/>
      <c r="Q47" s="931"/>
      <c r="R47" s="931"/>
      <c r="S47" s="931"/>
      <c r="T47" s="931"/>
      <c r="U47" s="931"/>
      <c r="V47" s="931"/>
      <c r="W47" s="931"/>
      <c r="X47" s="932"/>
      <c r="Y47" s="933"/>
      <c r="Z47" s="934"/>
      <c r="AA47" s="934"/>
      <c r="AB47" s="934"/>
      <c r="AC47" s="934"/>
      <c r="AD47" s="934"/>
      <c r="AE47" s="934"/>
      <c r="AF47" s="938"/>
      <c r="AG47" s="935"/>
      <c r="AH47" s="935"/>
      <c r="AI47" s="935"/>
      <c r="AJ47" s="935"/>
      <c r="AK47" s="935"/>
      <c r="AL47" s="936"/>
      <c r="AM47" s="570"/>
    </row>
    <row r="48" spans="1:213" ht="24.9" customHeight="1">
      <c r="A48" s="914"/>
      <c r="B48" s="915"/>
      <c r="C48" s="915"/>
      <c r="D48" s="915"/>
      <c r="E48" s="916"/>
      <c r="F48" s="917" t="str">
        <f>IF(A48="","",(IF(A48="そのた　　　　　Others","機関名Name","学校名Name:")))</f>
        <v/>
      </c>
      <c r="G48" s="918"/>
      <c r="H48" s="918"/>
      <c r="I48" s="918"/>
      <c r="J48" s="918"/>
      <c r="K48" s="919"/>
      <c r="L48" s="920"/>
      <c r="M48" s="920"/>
      <c r="N48" s="920"/>
      <c r="O48" s="920"/>
      <c r="P48" s="920"/>
      <c r="Q48" s="920"/>
      <c r="R48" s="920"/>
      <c r="S48" s="920"/>
      <c r="T48" s="920"/>
      <c r="U48" s="920"/>
      <c r="V48" s="920"/>
      <c r="W48" s="920"/>
      <c r="X48" s="921"/>
      <c r="Y48" s="922" t="str">
        <f>IF(A48="","","(入学年月
(Admission date)")</f>
        <v/>
      </c>
      <c r="Z48" s="923"/>
      <c r="AA48" s="923"/>
      <c r="AB48" s="923"/>
      <c r="AC48" s="923"/>
      <c r="AD48" s="923"/>
      <c r="AE48" s="923"/>
      <c r="AF48" s="937" t="str">
        <f>IF(A48="","","～")</f>
        <v/>
      </c>
      <c r="AG48" s="924" t="str">
        <f>IF(A48="","","終了年月
(Graduation date)")</f>
        <v/>
      </c>
      <c r="AH48" s="924"/>
      <c r="AI48" s="924"/>
      <c r="AJ48" s="924"/>
      <c r="AK48" s="924"/>
      <c r="AL48" s="925"/>
      <c r="AM48" s="569"/>
    </row>
    <row r="49" spans="1:213" ht="24.9" customHeight="1">
      <c r="A49" s="926" t="str">
        <f>IF(A48="","",VLOOKUP(A48,#REF!,2,FALSE))</f>
        <v/>
      </c>
      <c r="B49" s="927"/>
      <c r="C49" s="927"/>
      <c r="D49" s="927"/>
      <c r="E49" s="928"/>
      <c r="F49" s="929" t="str">
        <f>IF(A48="","","住所Address: ")</f>
        <v/>
      </c>
      <c r="G49" s="930"/>
      <c r="H49" s="930"/>
      <c r="I49" s="930"/>
      <c r="J49" s="930"/>
      <c r="K49" s="931"/>
      <c r="L49" s="931"/>
      <c r="M49" s="931"/>
      <c r="N49" s="931"/>
      <c r="O49" s="931"/>
      <c r="P49" s="931"/>
      <c r="Q49" s="931"/>
      <c r="R49" s="931"/>
      <c r="S49" s="931"/>
      <c r="T49" s="931"/>
      <c r="U49" s="931"/>
      <c r="V49" s="931"/>
      <c r="W49" s="931"/>
      <c r="X49" s="932"/>
      <c r="Y49" s="933"/>
      <c r="Z49" s="934"/>
      <c r="AA49" s="934"/>
      <c r="AB49" s="934"/>
      <c r="AC49" s="934"/>
      <c r="AD49" s="934"/>
      <c r="AE49" s="934"/>
      <c r="AF49" s="938"/>
      <c r="AG49" s="935"/>
      <c r="AH49" s="935"/>
      <c r="AI49" s="935"/>
      <c r="AJ49" s="935"/>
      <c r="AK49" s="935"/>
      <c r="AL49" s="936"/>
      <c r="AM49" s="570"/>
    </row>
    <row r="50" spans="1:213" ht="9" customHeight="1">
      <c r="A50" s="268"/>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row>
    <row r="51" spans="1:213" ht="9" customHeight="1">
      <c r="A51" s="268"/>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row>
    <row r="52" spans="1:213" s="254" customFormat="1" ht="18" customHeight="1">
      <c r="A52" s="269"/>
      <c r="B52" s="428" t="s">
        <v>497</v>
      </c>
      <c r="C52" s="269" t="s">
        <v>498</v>
      </c>
      <c r="D52" s="269"/>
      <c r="E52" s="271" t="s">
        <v>499</v>
      </c>
      <c r="F52" s="271"/>
      <c r="G52" s="269"/>
      <c r="H52" s="269"/>
      <c r="I52" s="269"/>
      <c r="J52" s="269"/>
      <c r="K52" s="269"/>
      <c r="L52" s="271" t="s">
        <v>500</v>
      </c>
      <c r="M52" s="270"/>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row>
    <row r="53" spans="1:213" ht="17.399999999999999">
      <c r="A53" s="709"/>
      <c r="B53" s="710"/>
      <c r="C53" s="710"/>
      <c r="D53" s="710"/>
      <c r="E53" s="711"/>
      <c r="F53" s="673" t="s">
        <v>501</v>
      </c>
      <c r="G53" s="674"/>
      <c r="H53" s="674"/>
      <c r="I53" s="674"/>
      <c r="J53" s="674"/>
      <c r="K53" s="674"/>
      <c r="L53" s="674"/>
      <c r="M53" s="674"/>
      <c r="N53" s="674"/>
      <c r="O53" s="674"/>
      <c r="P53" s="674"/>
      <c r="Q53" s="674"/>
      <c r="R53" s="674"/>
      <c r="S53" s="674"/>
      <c r="T53" s="674"/>
      <c r="U53" s="674"/>
      <c r="V53" s="674"/>
      <c r="W53" s="674"/>
      <c r="X53" s="674"/>
      <c r="Y53" s="673" t="s">
        <v>502</v>
      </c>
      <c r="Z53" s="674"/>
      <c r="AA53" s="674"/>
      <c r="AB53" s="674"/>
      <c r="AC53" s="674"/>
      <c r="AD53" s="674"/>
      <c r="AE53" s="674"/>
      <c r="AF53" s="279" t="s">
        <v>494</v>
      </c>
      <c r="AG53" s="657" t="s">
        <v>503</v>
      </c>
      <c r="AH53" s="657"/>
      <c r="AI53" s="657"/>
      <c r="AJ53" s="657"/>
      <c r="AK53" s="657"/>
      <c r="AL53" s="658"/>
      <c r="AM53" s="462"/>
    </row>
    <row r="54" spans="1:213" ht="24.9" customHeight="1">
      <c r="A54" s="712"/>
      <c r="B54" s="713"/>
      <c r="C54" s="713"/>
      <c r="D54" s="713"/>
      <c r="E54" s="714"/>
      <c r="F54" s="659" t="s">
        <v>504</v>
      </c>
      <c r="G54" s="660"/>
      <c r="H54" s="661"/>
      <c r="I54" s="662"/>
      <c r="J54" s="662"/>
      <c r="K54" s="662"/>
      <c r="L54" s="662"/>
      <c r="M54" s="662"/>
      <c r="N54" s="662"/>
      <c r="O54" s="662"/>
      <c r="P54" s="662"/>
      <c r="Q54" s="662"/>
      <c r="R54" s="662"/>
      <c r="S54" s="662"/>
      <c r="T54" s="662"/>
      <c r="U54" s="662"/>
      <c r="V54" s="662"/>
      <c r="W54" s="662"/>
      <c r="X54" s="662"/>
      <c r="Y54" s="663"/>
      <c r="Z54" s="664"/>
      <c r="AA54" s="664"/>
      <c r="AB54" s="664"/>
      <c r="AC54" s="664"/>
      <c r="AD54" s="664"/>
      <c r="AE54" s="664"/>
      <c r="AF54" s="280" t="str">
        <f>IF(H54="","","～")</f>
        <v/>
      </c>
      <c r="AG54" s="664"/>
      <c r="AH54" s="664"/>
      <c r="AI54" s="664"/>
      <c r="AJ54" s="664"/>
      <c r="AK54" s="664"/>
      <c r="AL54" s="665"/>
      <c r="AM54" s="571"/>
    </row>
    <row r="55" spans="1:213" ht="24.9" customHeight="1">
      <c r="A55" s="712"/>
      <c r="B55" s="713"/>
      <c r="C55" s="713"/>
      <c r="D55" s="713"/>
      <c r="E55" s="714"/>
      <c r="F55" s="666" t="s">
        <v>505</v>
      </c>
      <c r="G55" s="667"/>
      <c r="H55" s="668"/>
      <c r="I55" s="669"/>
      <c r="J55" s="669"/>
      <c r="K55" s="669"/>
      <c r="L55" s="669"/>
      <c r="M55" s="669"/>
      <c r="N55" s="669"/>
      <c r="O55" s="669"/>
      <c r="P55" s="669"/>
      <c r="Q55" s="669"/>
      <c r="R55" s="669"/>
      <c r="S55" s="669"/>
      <c r="T55" s="669"/>
      <c r="U55" s="669"/>
      <c r="V55" s="669"/>
      <c r="W55" s="669"/>
      <c r="X55" s="669"/>
      <c r="Y55" s="670"/>
      <c r="Z55" s="671"/>
      <c r="AA55" s="671"/>
      <c r="AB55" s="671"/>
      <c r="AC55" s="671"/>
      <c r="AD55" s="671"/>
      <c r="AE55" s="671"/>
      <c r="AF55" s="281" t="str">
        <f t="shared" ref="AF55:AF56" si="0">IF(H55="","","～")</f>
        <v/>
      </c>
      <c r="AG55" s="671"/>
      <c r="AH55" s="671"/>
      <c r="AI55" s="671"/>
      <c r="AJ55" s="671"/>
      <c r="AK55" s="671"/>
      <c r="AL55" s="672"/>
      <c r="AM55" s="571"/>
    </row>
    <row r="56" spans="1:213" ht="24.9" customHeight="1">
      <c r="A56" s="715"/>
      <c r="B56" s="716"/>
      <c r="C56" s="716"/>
      <c r="D56" s="716"/>
      <c r="E56" s="717"/>
      <c r="F56" s="875" t="s">
        <v>506</v>
      </c>
      <c r="G56" s="876"/>
      <c r="H56" s="707"/>
      <c r="I56" s="708"/>
      <c r="J56" s="708"/>
      <c r="K56" s="708"/>
      <c r="L56" s="708"/>
      <c r="M56" s="708"/>
      <c r="N56" s="708"/>
      <c r="O56" s="708"/>
      <c r="P56" s="708"/>
      <c r="Q56" s="708"/>
      <c r="R56" s="708"/>
      <c r="S56" s="708"/>
      <c r="T56" s="708"/>
      <c r="U56" s="708"/>
      <c r="V56" s="708"/>
      <c r="W56" s="708"/>
      <c r="X56" s="708"/>
      <c r="Y56" s="681"/>
      <c r="Z56" s="682"/>
      <c r="AA56" s="682"/>
      <c r="AB56" s="682"/>
      <c r="AC56" s="682"/>
      <c r="AD56" s="682"/>
      <c r="AE56" s="682"/>
      <c r="AF56" s="282" t="str">
        <f t="shared" si="0"/>
        <v/>
      </c>
      <c r="AG56" s="682"/>
      <c r="AH56" s="682"/>
      <c r="AI56" s="682"/>
      <c r="AJ56" s="682"/>
      <c r="AK56" s="682"/>
      <c r="AL56" s="683"/>
      <c r="AM56" s="571"/>
    </row>
    <row r="57" spans="1:213" s="255" customFormat="1" ht="13.5" customHeight="1">
      <c r="A57" s="272"/>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83"/>
      <c r="AE57" s="272"/>
      <c r="AF57" s="272"/>
      <c r="AG57" s="272"/>
      <c r="AH57" s="272"/>
      <c r="AI57" s="272"/>
      <c r="AJ57" s="272"/>
      <c r="AK57" s="272"/>
      <c r="AL57" s="272"/>
      <c r="AM57" s="272"/>
      <c r="AN57" s="289"/>
      <c r="AO57" s="289"/>
      <c r="AP57" s="289"/>
      <c r="AQ57" s="289"/>
      <c r="AR57" s="289"/>
      <c r="AS57" s="289"/>
      <c r="AT57" s="289"/>
      <c r="AU57" s="289"/>
      <c r="AV57" s="289"/>
      <c r="AW57" s="289"/>
      <c r="AX57" s="289"/>
      <c r="AY57" s="289"/>
      <c r="AZ57" s="289"/>
      <c r="BA57" s="289"/>
      <c r="BB57" s="289"/>
      <c r="BC57" s="289"/>
      <c r="BD57" s="289"/>
      <c r="BE57" s="289"/>
      <c r="BF57" s="289"/>
      <c r="BG57" s="289"/>
      <c r="BH57" s="289"/>
      <c r="BI57" s="289"/>
      <c r="BJ57" s="289"/>
      <c r="BK57" s="289"/>
      <c r="BL57" s="289"/>
      <c r="BM57" s="289"/>
      <c r="BN57" s="289"/>
      <c r="BO57" s="289"/>
      <c r="BP57" s="289"/>
      <c r="BQ57" s="289"/>
      <c r="BR57" s="289"/>
      <c r="BS57" s="289"/>
      <c r="BT57" s="289"/>
      <c r="BU57" s="289"/>
      <c r="BV57" s="289"/>
      <c r="BW57" s="289"/>
      <c r="BX57" s="289"/>
      <c r="BY57" s="289"/>
      <c r="BZ57" s="289"/>
      <c r="CA57" s="289"/>
      <c r="CB57" s="289"/>
      <c r="CC57" s="289"/>
      <c r="CD57" s="289"/>
      <c r="CE57" s="289"/>
      <c r="CF57" s="289"/>
      <c r="CG57" s="289"/>
      <c r="CH57" s="289"/>
      <c r="CI57" s="289"/>
      <c r="CJ57" s="289"/>
      <c r="CK57" s="289"/>
      <c r="CL57" s="289"/>
      <c r="CM57" s="289"/>
      <c r="CN57" s="289"/>
      <c r="CO57" s="289"/>
      <c r="CP57" s="289"/>
      <c r="CQ57" s="289"/>
      <c r="CR57" s="289"/>
      <c r="CS57" s="289"/>
      <c r="CT57" s="289"/>
      <c r="CU57" s="289"/>
      <c r="CV57" s="289"/>
      <c r="CW57" s="289"/>
      <c r="CX57" s="289"/>
      <c r="CY57" s="289"/>
      <c r="CZ57" s="289"/>
      <c r="DA57" s="289"/>
      <c r="DB57" s="289"/>
      <c r="DC57" s="289"/>
      <c r="DD57" s="289"/>
      <c r="DE57" s="289"/>
      <c r="DF57" s="289"/>
      <c r="DG57" s="289"/>
      <c r="DH57" s="289"/>
      <c r="DI57" s="289"/>
      <c r="DJ57" s="289"/>
      <c r="DK57" s="289"/>
      <c r="DL57" s="289"/>
      <c r="DM57" s="289"/>
      <c r="DN57" s="289"/>
      <c r="DO57" s="289"/>
      <c r="DP57" s="289"/>
      <c r="DQ57" s="289"/>
      <c r="DR57" s="289"/>
      <c r="DS57" s="289"/>
      <c r="DT57" s="289"/>
      <c r="DU57" s="289"/>
      <c r="DV57" s="289"/>
      <c r="DW57" s="289"/>
      <c r="DX57" s="289"/>
      <c r="DY57" s="289"/>
      <c r="DZ57" s="289"/>
      <c r="EA57" s="289"/>
      <c r="EB57" s="289"/>
      <c r="EC57" s="289"/>
      <c r="ED57" s="289"/>
      <c r="EE57" s="289"/>
      <c r="EF57" s="289"/>
      <c r="EG57" s="289"/>
      <c r="EH57" s="289"/>
      <c r="EI57" s="289"/>
      <c r="EJ57" s="289"/>
      <c r="EK57" s="289"/>
      <c r="EL57" s="289"/>
      <c r="EM57" s="289"/>
      <c r="EN57" s="289"/>
      <c r="EO57" s="289"/>
      <c r="EP57" s="289"/>
      <c r="EQ57" s="289"/>
      <c r="ER57" s="289"/>
      <c r="ES57" s="289"/>
      <c r="ET57" s="289"/>
      <c r="EU57" s="289"/>
      <c r="EV57" s="289"/>
      <c r="EW57" s="289"/>
      <c r="EX57" s="289"/>
      <c r="EY57" s="289"/>
      <c r="EZ57" s="289"/>
      <c r="FA57" s="289"/>
      <c r="FB57" s="289"/>
      <c r="FC57" s="289"/>
      <c r="FD57" s="289"/>
      <c r="FE57" s="289"/>
      <c r="FF57" s="289"/>
      <c r="FG57" s="289"/>
      <c r="FH57" s="289"/>
      <c r="FI57" s="289"/>
      <c r="FJ57" s="289"/>
      <c r="FK57" s="289"/>
      <c r="FL57" s="289"/>
      <c r="FM57" s="289"/>
      <c r="FN57" s="289"/>
      <c r="FO57" s="289"/>
      <c r="FP57" s="289"/>
      <c r="FQ57" s="289"/>
      <c r="FR57" s="289"/>
      <c r="FS57" s="289"/>
      <c r="FT57" s="289"/>
      <c r="FU57" s="289"/>
      <c r="FV57" s="289"/>
      <c r="FW57" s="289"/>
      <c r="FX57" s="289"/>
      <c r="FY57" s="289"/>
      <c r="FZ57" s="289"/>
      <c r="GA57" s="289"/>
      <c r="GB57" s="289"/>
      <c r="GC57" s="289"/>
      <c r="GD57" s="289"/>
      <c r="GE57" s="289"/>
      <c r="GF57" s="289"/>
      <c r="GG57" s="289"/>
      <c r="GH57" s="289"/>
      <c r="GI57" s="289"/>
      <c r="GJ57" s="289"/>
      <c r="GK57" s="289"/>
      <c r="GL57" s="289"/>
      <c r="GM57" s="289"/>
      <c r="GN57" s="289"/>
      <c r="GO57" s="289"/>
      <c r="GP57" s="289"/>
      <c r="GQ57" s="289"/>
      <c r="GR57" s="289"/>
      <c r="GS57" s="289"/>
      <c r="GT57" s="289"/>
      <c r="GU57" s="289"/>
      <c r="GV57" s="289"/>
      <c r="GW57" s="289"/>
      <c r="GX57" s="289"/>
      <c r="GY57" s="289"/>
      <c r="GZ57" s="289"/>
      <c r="HA57" s="289"/>
      <c r="HB57" s="289"/>
      <c r="HC57" s="289"/>
      <c r="HD57" s="289"/>
      <c r="HE57" s="289"/>
    </row>
    <row r="58" spans="1:213" s="254" customFormat="1" ht="18" customHeight="1">
      <c r="A58" s="269"/>
      <c r="B58" s="428" t="s">
        <v>507</v>
      </c>
      <c r="C58" s="269" t="s">
        <v>508</v>
      </c>
      <c r="D58" s="269"/>
      <c r="E58" s="269"/>
      <c r="F58" s="269"/>
      <c r="G58" s="269"/>
      <c r="H58" s="269"/>
      <c r="I58" s="269"/>
      <c r="J58" s="269"/>
      <c r="K58" s="269"/>
      <c r="L58" s="269"/>
      <c r="M58" s="269"/>
      <c r="N58" s="269"/>
      <c r="O58" s="269"/>
      <c r="P58" s="271" t="s">
        <v>509</v>
      </c>
      <c r="Q58" s="271"/>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row>
    <row r="59" spans="1:213" ht="17.25" customHeight="1">
      <c r="A59" s="889" t="s">
        <v>510</v>
      </c>
      <c r="B59" s="890"/>
      <c r="C59" s="890"/>
      <c r="D59" s="890"/>
      <c r="E59" s="890"/>
      <c r="F59" s="890"/>
      <c r="G59" s="890"/>
      <c r="H59" s="890"/>
      <c r="I59" s="890"/>
      <c r="J59" s="890"/>
      <c r="K59" s="890"/>
      <c r="L59" s="890"/>
      <c r="M59" s="890"/>
      <c r="N59" s="891"/>
      <c r="O59" s="892" t="s">
        <v>511</v>
      </c>
      <c r="P59" s="893"/>
      <c r="Q59" s="893"/>
      <c r="R59" s="893"/>
      <c r="S59" s="893"/>
      <c r="T59" s="893"/>
      <c r="U59" s="893"/>
      <c r="V59" s="894"/>
      <c r="W59" s="895" t="s">
        <v>1065</v>
      </c>
      <c r="X59" s="896"/>
      <c r="Y59" s="896"/>
      <c r="Z59" s="896"/>
      <c r="AA59" s="896"/>
      <c r="AB59" s="896"/>
      <c r="AC59" s="896"/>
      <c r="AD59" s="897"/>
      <c r="AE59" s="895" t="s">
        <v>1270</v>
      </c>
      <c r="AF59" s="898"/>
      <c r="AG59" s="898"/>
      <c r="AH59" s="898"/>
      <c r="AI59" s="898"/>
      <c r="AJ59" s="898"/>
      <c r="AK59" s="898"/>
      <c r="AL59" s="899"/>
      <c r="AM59" s="572"/>
    </row>
    <row r="60" spans="1:213" ht="24.9" customHeight="1">
      <c r="A60" s="900"/>
      <c r="B60" s="901"/>
      <c r="C60" s="901"/>
      <c r="D60" s="901"/>
      <c r="E60" s="901"/>
      <c r="F60" s="901"/>
      <c r="G60" s="901"/>
      <c r="H60" s="901"/>
      <c r="I60" s="901"/>
      <c r="J60" s="901"/>
      <c r="K60" s="901"/>
      <c r="L60" s="901"/>
      <c r="M60" s="901"/>
      <c r="N60" s="902"/>
      <c r="O60" s="684"/>
      <c r="P60" s="685"/>
      <c r="Q60" s="685"/>
      <c r="R60" s="685"/>
      <c r="S60" s="277" t="s">
        <v>494</v>
      </c>
      <c r="T60" s="685"/>
      <c r="U60" s="685"/>
      <c r="V60" s="687"/>
      <c r="W60" s="885"/>
      <c r="X60" s="886"/>
      <c r="Y60" s="886"/>
      <c r="Z60" s="886"/>
      <c r="AA60" s="886"/>
      <c r="AB60" s="886"/>
      <c r="AC60" s="886"/>
      <c r="AD60" s="887"/>
      <c r="AE60" s="1051"/>
      <c r="AF60" s="1052"/>
      <c r="AG60" s="1053"/>
      <c r="AH60" s="699" t="s">
        <v>1271</v>
      </c>
      <c r="AI60" s="700"/>
      <c r="AJ60" s="701"/>
      <c r="AK60" s="701"/>
      <c r="AL60" s="582" t="s">
        <v>1272</v>
      </c>
      <c r="AM60" s="573"/>
    </row>
    <row r="61" spans="1:213" ht="17.399999999999999" customHeight="1">
      <c r="A61" s="1057" t="s">
        <v>1285</v>
      </c>
      <c r="B61" s="1058"/>
      <c r="C61" s="1058"/>
      <c r="D61" s="911"/>
      <c r="E61" s="912"/>
      <c r="F61" s="912"/>
      <c r="G61" s="912"/>
      <c r="H61" s="912"/>
      <c r="I61" s="912"/>
      <c r="J61" s="913"/>
      <c r="K61" s="909" t="s">
        <v>1286</v>
      </c>
      <c r="L61" s="910"/>
      <c r="M61" s="910"/>
      <c r="N61" s="910"/>
      <c r="O61" s="684"/>
      <c r="P61" s="685"/>
      <c r="Q61" s="685"/>
      <c r="R61" s="685"/>
      <c r="S61" s="685"/>
      <c r="T61" s="685"/>
      <c r="U61" s="685"/>
      <c r="V61" s="687"/>
      <c r="W61" s="1054" t="s">
        <v>1273</v>
      </c>
      <c r="X61" s="1055"/>
      <c r="Y61" s="1055"/>
      <c r="Z61" s="1055"/>
      <c r="AA61" s="1055"/>
      <c r="AB61" s="1055"/>
      <c r="AC61" s="1055"/>
      <c r="AD61" s="1056"/>
      <c r="AE61" s="1051"/>
      <c r="AF61" s="1052"/>
      <c r="AG61" s="1052"/>
      <c r="AH61" s="1052"/>
      <c r="AI61" s="1052"/>
      <c r="AJ61" s="1052"/>
      <c r="AK61" s="1052"/>
      <c r="AL61" s="1053"/>
      <c r="AM61" s="574"/>
    </row>
    <row r="62" spans="1:213" ht="17.25" customHeight="1">
      <c r="A62" s="889" t="s">
        <v>510</v>
      </c>
      <c r="B62" s="890"/>
      <c r="C62" s="890"/>
      <c r="D62" s="890"/>
      <c r="E62" s="890"/>
      <c r="F62" s="890"/>
      <c r="G62" s="890"/>
      <c r="H62" s="890"/>
      <c r="I62" s="890"/>
      <c r="J62" s="890"/>
      <c r="K62" s="890"/>
      <c r="L62" s="890"/>
      <c r="M62" s="890"/>
      <c r="N62" s="891"/>
      <c r="O62" s="892" t="s">
        <v>511</v>
      </c>
      <c r="P62" s="893"/>
      <c r="Q62" s="893"/>
      <c r="R62" s="893"/>
      <c r="S62" s="893"/>
      <c r="T62" s="893"/>
      <c r="U62" s="893"/>
      <c r="V62" s="894"/>
      <c r="W62" s="895" t="s">
        <v>1065</v>
      </c>
      <c r="X62" s="896"/>
      <c r="Y62" s="896"/>
      <c r="Z62" s="896"/>
      <c r="AA62" s="896"/>
      <c r="AB62" s="896"/>
      <c r="AC62" s="896"/>
      <c r="AD62" s="897"/>
      <c r="AE62" s="895" t="s">
        <v>1270</v>
      </c>
      <c r="AF62" s="898"/>
      <c r="AG62" s="898"/>
      <c r="AH62" s="898"/>
      <c r="AI62" s="898"/>
      <c r="AJ62" s="898"/>
      <c r="AK62" s="898"/>
      <c r="AL62" s="899"/>
      <c r="AM62" s="572"/>
    </row>
    <row r="63" spans="1:213" ht="24.9" customHeight="1">
      <c r="A63" s="872"/>
      <c r="B63" s="873"/>
      <c r="C63" s="873"/>
      <c r="D63" s="873"/>
      <c r="E63" s="873"/>
      <c r="F63" s="873"/>
      <c r="G63" s="873"/>
      <c r="H63" s="873"/>
      <c r="I63" s="873"/>
      <c r="J63" s="873"/>
      <c r="K63" s="873"/>
      <c r="L63" s="873"/>
      <c r="M63" s="873"/>
      <c r="N63" s="874"/>
      <c r="O63" s="684"/>
      <c r="P63" s="685"/>
      <c r="Q63" s="685"/>
      <c r="R63" s="685"/>
      <c r="S63" s="278" t="s">
        <v>494</v>
      </c>
      <c r="T63" s="686"/>
      <c r="U63" s="685"/>
      <c r="V63" s="687"/>
      <c r="W63" s="885"/>
      <c r="X63" s="886"/>
      <c r="Y63" s="886"/>
      <c r="Z63" s="886"/>
      <c r="AA63" s="886"/>
      <c r="AB63" s="886"/>
      <c r="AC63" s="886"/>
      <c r="AD63" s="887"/>
      <c r="AE63" s="1051"/>
      <c r="AF63" s="1052"/>
      <c r="AG63" s="1053"/>
      <c r="AH63" s="699" t="s">
        <v>1271</v>
      </c>
      <c r="AI63" s="700"/>
      <c r="AJ63" s="701"/>
      <c r="AK63" s="701"/>
      <c r="AL63" s="582" t="s">
        <v>1272</v>
      </c>
      <c r="AM63" s="573"/>
    </row>
    <row r="64" spans="1:213" ht="15.6" customHeight="1">
      <c r="A64" s="1057" t="s">
        <v>1285</v>
      </c>
      <c r="B64" s="1058"/>
      <c r="C64" s="1058"/>
      <c r="D64" s="911"/>
      <c r="E64" s="912"/>
      <c r="F64" s="912"/>
      <c r="G64" s="912"/>
      <c r="H64" s="912"/>
      <c r="I64" s="912"/>
      <c r="J64" s="913"/>
      <c r="K64" s="909" t="s">
        <v>1286</v>
      </c>
      <c r="L64" s="910"/>
      <c r="M64" s="910"/>
      <c r="N64" s="910"/>
      <c r="O64" s="684"/>
      <c r="P64" s="685"/>
      <c r="Q64" s="685"/>
      <c r="R64" s="685"/>
      <c r="S64" s="685"/>
      <c r="T64" s="685"/>
      <c r="U64" s="685"/>
      <c r="V64" s="687"/>
      <c r="W64" s="1054" t="s">
        <v>1273</v>
      </c>
      <c r="X64" s="1055"/>
      <c r="Y64" s="1055"/>
      <c r="Z64" s="1055"/>
      <c r="AA64" s="1055"/>
      <c r="AB64" s="1055"/>
      <c r="AC64" s="1055"/>
      <c r="AD64" s="1056"/>
      <c r="AE64" s="1051"/>
      <c r="AF64" s="1052"/>
      <c r="AG64" s="1052"/>
      <c r="AH64" s="1052"/>
      <c r="AI64" s="1052"/>
      <c r="AJ64" s="1052"/>
      <c r="AK64" s="1052"/>
      <c r="AL64" s="1053"/>
      <c r="AM64" s="574"/>
    </row>
    <row r="65" spans="1:213" ht="9" customHeight="1">
      <c r="A65" s="273"/>
      <c r="B65" s="273"/>
      <c r="C65" s="273"/>
      <c r="D65" s="273"/>
      <c r="E65" s="273"/>
      <c r="F65" s="273"/>
      <c r="G65" s="273"/>
      <c r="H65" s="274"/>
      <c r="I65" s="275"/>
      <c r="J65" s="275"/>
      <c r="K65" s="275"/>
      <c r="L65" s="276"/>
      <c r="M65" s="276"/>
      <c r="N65" s="276"/>
      <c r="O65" s="276"/>
      <c r="P65" s="276"/>
      <c r="Q65" s="276"/>
      <c r="R65" s="276"/>
      <c r="S65" s="276"/>
      <c r="T65" s="276"/>
      <c r="U65" s="276"/>
      <c r="V65" s="276"/>
      <c r="W65" s="276"/>
      <c r="X65" s="276"/>
      <c r="Y65" s="284"/>
      <c r="Z65" s="284"/>
      <c r="AA65" s="274"/>
      <c r="AB65" s="285"/>
      <c r="AC65" s="285"/>
      <c r="AD65" s="273"/>
      <c r="AE65" s="273"/>
      <c r="AF65" s="273"/>
      <c r="AG65" s="284"/>
      <c r="AH65" s="285"/>
      <c r="AI65" s="285"/>
      <c r="AJ65" s="273"/>
      <c r="AK65" s="273"/>
      <c r="AL65" s="273"/>
      <c r="AM65" s="273"/>
    </row>
    <row r="66" spans="1:213" s="254" customFormat="1" ht="15" customHeight="1">
      <c r="A66" s="269"/>
      <c r="B66" s="428" t="s">
        <v>512</v>
      </c>
      <c r="C66" s="269" t="s">
        <v>513</v>
      </c>
      <c r="D66" s="269"/>
      <c r="E66" s="269"/>
      <c r="F66" s="269"/>
      <c r="G66" s="269"/>
      <c r="H66" s="271" t="s">
        <v>514</v>
      </c>
      <c r="I66" s="271"/>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row>
    <row r="67" spans="1:213" ht="15.6" customHeight="1">
      <c r="A67" s="710"/>
      <c r="B67" s="710"/>
      <c r="C67" s="710"/>
      <c r="D67" s="710"/>
      <c r="E67" s="864" t="s">
        <v>515</v>
      </c>
      <c r="F67" s="865"/>
      <c r="G67" s="865"/>
      <c r="H67" s="865"/>
      <c r="I67" s="866"/>
      <c r="J67" s="850"/>
      <c r="K67" s="851"/>
      <c r="L67" s="851"/>
      <c r="M67" s="851"/>
      <c r="N67" s="851"/>
      <c r="O67" s="851"/>
      <c r="P67" s="851"/>
      <c r="Q67" s="851"/>
      <c r="R67" s="851"/>
      <c r="S67" s="851"/>
      <c r="T67" s="851"/>
      <c r="U67" s="851"/>
      <c r="V67" s="851"/>
      <c r="W67" s="851"/>
      <c r="X67" s="852"/>
      <c r="Y67" s="867" t="s">
        <v>516</v>
      </c>
      <c r="Z67" s="868"/>
      <c r="AA67" s="868"/>
      <c r="AB67" s="825"/>
      <c r="AC67" s="825"/>
      <c r="AD67" s="826"/>
      <c r="AE67" s="869" t="s">
        <v>517</v>
      </c>
      <c r="AF67" s="870"/>
      <c r="AG67" s="870"/>
      <c r="AH67" s="870"/>
      <c r="AI67" s="870"/>
      <c r="AJ67" s="871"/>
      <c r="AK67" s="617"/>
      <c r="AL67" s="618"/>
      <c r="AM67" s="575"/>
    </row>
    <row r="68" spans="1:213" ht="15.6" customHeight="1">
      <c r="A68" s="713"/>
      <c r="B68" s="713"/>
      <c r="C68" s="713"/>
      <c r="D68" s="713"/>
      <c r="E68" s="856" t="s">
        <v>518</v>
      </c>
      <c r="F68" s="857"/>
      <c r="G68" s="857"/>
      <c r="H68" s="857"/>
      <c r="I68" s="858"/>
      <c r="J68" s="853"/>
      <c r="K68" s="854"/>
      <c r="L68" s="854"/>
      <c r="M68" s="854"/>
      <c r="N68" s="854"/>
      <c r="O68" s="854"/>
      <c r="P68" s="854"/>
      <c r="Q68" s="854"/>
      <c r="R68" s="854"/>
      <c r="S68" s="854"/>
      <c r="T68" s="854"/>
      <c r="U68" s="854"/>
      <c r="V68" s="854"/>
      <c r="W68" s="854"/>
      <c r="X68" s="855"/>
      <c r="Y68" s="859" t="s">
        <v>519</v>
      </c>
      <c r="Z68" s="860"/>
      <c r="AA68" s="860"/>
      <c r="AB68" s="827"/>
      <c r="AC68" s="827"/>
      <c r="AD68" s="828"/>
      <c r="AE68" s="861" t="s">
        <v>520</v>
      </c>
      <c r="AF68" s="862"/>
      <c r="AG68" s="862"/>
      <c r="AH68" s="862"/>
      <c r="AI68" s="862"/>
      <c r="AJ68" s="863"/>
      <c r="AK68" s="619"/>
      <c r="AL68" s="620"/>
      <c r="AM68" s="575"/>
    </row>
    <row r="69" spans="1:213" ht="27.6" customHeight="1">
      <c r="A69" s="713"/>
      <c r="B69" s="713"/>
      <c r="C69" s="713"/>
      <c r="D69" s="713"/>
      <c r="E69" s="903" t="s">
        <v>1269</v>
      </c>
      <c r="F69" s="904"/>
      <c r="G69" s="904"/>
      <c r="H69" s="904"/>
      <c r="I69" s="905"/>
      <c r="J69" s="688"/>
      <c r="K69" s="689"/>
      <c r="L69" s="689"/>
      <c r="M69" s="689"/>
      <c r="N69" s="689"/>
      <c r="O69" s="689"/>
      <c r="P69" s="689"/>
      <c r="Q69" s="689"/>
      <c r="R69" s="689"/>
      <c r="S69" s="689"/>
      <c r="T69" s="689"/>
      <c r="U69" s="689"/>
      <c r="V69" s="689"/>
      <c r="W69" s="689"/>
      <c r="X69" s="690"/>
      <c r="Y69" s="906" t="s">
        <v>1268</v>
      </c>
      <c r="Z69" s="907"/>
      <c r="AA69" s="907"/>
      <c r="AB69" s="907"/>
      <c r="AC69" s="907"/>
      <c r="AD69" s="908"/>
      <c r="AE69" s="691"/>
      <c r="AF69" s="692"/>
      <c r="AG69" s="692"/>
      <c r="AH69" s="692"/>
      <c r="AI69" s="692"/>
      <c r="AJ69" s="692"/>
      <c r="AK69" s="692"/>
      <c r="AL69" s="693"/>
      <c r="AM69" s="576"/>
    </row>
    <row r="70" spans="1:213" ht="15.6" customHeight="1">
      <c r="A70" s="713"/>
      <c r="B70" s="713"/>
      <c r="C70" s="713"/>
      <c r="D70" s="713"/>
      <c r="E70" s="864" t="s">
        <v>515</v>
      </c>
      <c r="F70" s="865"/>
      <c r="G70" s="865"/>
      <c r="H70" s="865"/>
      <c r="I70" s="866"/>
      <c r="J70" s="850"/>
      <c r="K70" s="851"/>
      <c r="L70" s="851"/>
      <c r="M70" s="851"/>
      <c r="N70" s="851"/>
      <c r="O70" s="851"/>
      <c r="P70" s="851"/>
      <c r="Q70" s="851"/>
      <c r="R70" s="851"/>
      <c r="S70" s="851"/>
      <c r="T70" s="851"/>
      <c r="U70" s="851"/>
      <c r="V70" s="851"/>
      <c r="W70" s="851"/>
      <c r="X70" s="852"/>
      <c r="Y70" s="867" t="s">
        <v>516</v>
      </c>
      <c r="Z70" s="868"/>
      <c r="AA70" s="868"/>
      <c r="AB70" s="825"/>
      <c r="AC70" s="825"/>
      <c r="AD70" s="826"/>
      <c r="AE70" s="869" t="s">
        <v>517</v>
      </c>
      <c r="AF70" s="870"/>
      <c r="AG70" s="870"/>
      <c r="AH70" s="870"/>
      <c r="AI70" s="870"/>
      <c r="AJ70" s="871"/>
      <c r="AK70" s="829"/>
      <c r="AL70" s="618"/>
      <c r="AM70" s="575"/>
    </row>
    <row r="71" spans="1:213" ht="15.6" customHeight="1">
      <c r="A71" s="713"/>
      <c r="B71" s="713"/>
      <c r="C71" s="713"/>
      <c r="D71" s="713"/>
      <c r="E71" s="856" t="s">
        <v>518</v>
      </c>
      <c r="F71" s="857"/>
      <c r="G71" s="857"/>
      <c r="H71" s="857"/>
      <c r="I71" s="858"/>
      <c r="J71" s="853"/>
      <c r="K71" s="854"/>
      <c r="L71" s="854"/>
      <c r="M71" s="854"/>
      <c r="N71" s="854"/>
      <c r="O71" s="854"/>
      <c r="P71" s="854"/>
      <c r="Q71" s="854"/>
      <c r="R71" s="854"/>
      <c r="S71" s="854"/>
      <c r="T71" s="854"/>
      <c r="U71" s="854"/>
      <c r="V71" s="854"/>
      <c r="W71" s="854"/>
      <c r="X71" s="855"/>
      <c r="Y71" s="859" t="s">
        <v>519</v>
      </c>
      <c r="Z71" s="860"/>
      <c r="AA71" s="860"/>
      <c r="AB71" s="827"/>
      <c r="AC71" s="827"/>
      <c r="AD71" s="828"/>
      <c r="AE71" s="861" t="s">
        <v>520</v>
      </c>
      <c r="AF71" s="862"/>
      <c r="AG71" s="862"/>
      <c r="AH71" s="862"/>
      <c r="AI71" s="862"/>
      <c r="AJ71" s="863"/>
      <c r="AK71" s="619"/>
      <c r="AL71" s="620"/>
      <c r="AM71" s="575"/>
    </row>
    <row r="72" spans="1:213" ht="27.6" customHeight="1">
      <c r="A72" s="713"/>
      <c r="B72" s="713"/>
      <c r="C72" s="713"/>
      <c r="D72" s="713"/>
      <c r="E72" s="903" t="s">
        <v>1269</v>
      </c>
      <c r="F72" s="904"/>
      <c r="G72" s="904"/>
      <c r="H72" s="904"/>
      <c r="I72" s="904"/>
      <c r="J72" s="694"/>
      <c r="K72" s="695"/>
      <c r="L72" s="695"/>
      <c r="M72" s="695"/>
      <c r="N72" s="695"/>
      <c r="O72" s="695"/>
      <c r="P72" s="695"/>
      <c r="Q72" s="695"/>
      <c r="R72" s="695"/>
      <c r="S72" s="695"/>
      <c r="T72" s="695"/>
      <c r="U72" s="695"/>
      <c r="V72" s="695"/>
      <c r="W72" s="695"/>
      <c r="X72" s="695"/>
      <c r="Y72" s="696" t="s">
        <v>1267</v>
      </c>
      <c r="Z72" s="697"/>
      <c r="AA72" s="697"/>
      <c r="AB72" s="697"/>
      <c r="AC72" s="697"/>
      <c r="AD72" s="697"/>
      <c r="AE72" s="698"/>
      <c r="AF72" s="698"/>
      <c r="AG72" s="698"/>
      <c r="AH72" s="698"/>
      <c r="AI72" s="698"/>
      <c r="AJ72" s="698"/>
      <c r="AK72" s="698"/>
      <c r="AL72" s="698"/>
      <c r="AM72" s="576"/>
    </row>
    <row r="73" spans="1:213" ht="9" customHeight="1">
      <c r="A73" s="273"/>
      <c r="B73" s="273"/>
      <c r="C73" s="273"/>
      <c r="D73" s="273"/>
      <c r="E73" s="273"/>
      <c r="F73" s="273"/>
      <c r="G73" s="273"/>
      <c r="H73" s="274"/>
      <c r="I73" s="297"/>
      <c r="J73" s="297"/>
      <c r="K73" s="297"/>
      <c r="L73" s="297"/>
      <c r="M73" s="276"/>
      <c r="N73" s="276"/>
      <c r="O73" s="276"/>
      <c r="P73" s="276"/>
      <c r="Q73" s="276"/>
      <c r="R73" s="276"/>
      <c r="S73" s="276"/>
      <c r="T73" s="276"/>
      <c r="U73" s="276"/>
      <c r="V73" s="276"/>
      <c r="W73" s="276"/>
      <c r="X73" s="276"/>
      <c r="Y73" s="284"/>
      <c r="Z73" s="284"/>
      <c r="AA73" s="274"/>
      <c r="AB73" s="285"/>
      <c r="AC73" s="285"/>
      <c r="AD73" s="273"/>
      <c r="AE73" s="273"/>
      <c r="AF73" s="273"/>
      <c r="AG73" s="284"/>
      <c r="AH73" s="285"/>
      <c r="AI73" s="285"/>
      <c r="AJ73" s="273"/>
      <c r="AK73" s="273"/>
      <c r="AL73" s="273"/>
      <c r="AM73" s="273"/>
    </row>
    <row r="74" spans="1:213" ht="9" customHeight="1">
      <c r="A74" s="268"/>
      <c r="B74" s="268"/>
      <c r="C74" s="268"/>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row>
    <row r="75" spans="1:213" ht="15" customHeight="1">
      <c r="A75" s="268"/>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42"/>
      <c r="AB75" s="242"/>
      <c r="AC75" s="242"/>
      <c r="AD75" s="242"/>
      <c r="AE75" s="242" t="s">
        <v>521</v>
      </c>
      <c r="AF75" s="242"/>
      <c r="AG75" s="242"/>
      <c r="AH75" s="242"/>
      <c r="AI75" s="242"/>
      <c r="AJ75" s="242"/>
      <c r="AK75" s="242"/>
      <c r="AL75" s="242"/>
      <c r="AM75" s="242"/>
    </row>
    <row r="76" spans="1:213" ht="15" customHeight="1">
      <c r="A76" s="268"/>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888" t="s">
        <v>459</v>
      </c>
      <c r="AB76" s="888"/>
      <c r="AC76" s="888"/>
      <c r="AD76" s="888"/>
      <c r="AE76" s="888"/>
      <c r="AF76" s="888"/>
      <c r="AG76" s="888"/>
      <c r="AH76" s="888"/>
      <c r="AI76" s="888"/>
      <c r="AJ76" s="888"/>
      <c r="AK76" s="888"/>
      <c r="AL76" s="888"/>
      <c r="AM76" s="462"/>
    </row>
    <row r="77" spans="1:213" s="244" customFormat="1" ht="18.75" customHeight="1">
      <c r="A77" s="243"/>
      <c r="B77" s="243"/>
      <c r="C77" s="243"/>
      <c r="D77" s="243"/>
      <c r="E77" s="243"/>
      <c r="F77" s="243"/>
      <c r="G77" s="243"/>
      <c r="H77" s="243"/>
      <c r="I77" s="243"/>
      <c r="J77" s="243"/>
      <c r="K77" s="243"/>
      <c r="L77" s="243"/>
      <c r="M77" s="243"/>
      <c r="N77" s="243"/>
      <c r="O77" s="243"/>
      <c r="P77" s="243"/>
      <c r="Q77" s="243"/>
      <c r="R77" s="243"/>
      <c r="S77" s="243"/>
      <c r="T77" s="429" t="s">
        <v>522</v>
      </c>
      <c r="U77" s="243"/>
      <c r="V77" s="243"/>
      <c r="W77" s="243"/>
      <c r="X77" s="243"/>
      <c r="Y77" s="243"/>
      <c r="Z77" s="243"/>
      <c r="AA77" s="242"/>
      <c r="AB77" s="242"/>
      <c r="AC77" s="242"/>
      <c r="AD77" s="243"/>
      <c r="AF77" s="245"/>
      <c r="AG77" s="453" t="s">
        <v>1284</v>
      </c>
      <c r="AI77" s="245"/>
      <c r="AJ77" s="245"/>
      <c r="AK77" s="245"/>
      <c r="AL77" s="242"/>
      <c r="AM77" s="242"/>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0"/>
      <c r="CB77" s="260"/>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60"/>
      <c r="DF77" s="260"/>
      <c r="DG77" s="260"/>
      <c r="DH77" s="260"/>
      <c r="DI77" s="260"/>
      <c r="DJ77" s="260"/>
      <c r="DK77" s="260"/>
      <c r="DL77" s="260"/>
      <c r="DM77" s="260"/>
      <c r="DN77" s="260"/>
      <c r="DO77" s="260"/>
      <c r="DP77" s="260"/>
      <c r="DQ77" s="260"/>
      <c r="DR77" s="260"/>
      <c r="DS77" s="260"/>
      <c r="DT77" s="260"/>
      <c r="DU77" s="260"/>
      <c r="DV77" s="260"/>
      <c r="DW77" s="260"/>
      <c r="DX77" s="260"/>
      <c r="DY77" s="260"/>
      <c r="DZ77" s="260"/>
      <c r="EA77" s="260"/>
      <c r="EB77" s="260"/>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0"/>
      <c r="FF77" s="260"/>
      <c r="FG77" s="260"/>
      <c r="FH77" s="260"/>
      <c r="FI77" s="260"/>
      <c r="FJ77" s="260"/>
      <c r="FK77" s="260"/>
      <c r="FL77" s="260"/>
      <c r="FM77" s="260"/>
      <c r="FN77" s="260"/>
      <c r="FO77" s="260"/>
      <c r="FP77" s="260"/>
      <c r="FQ77" s="260"/>
      <c r="FR77" s="260"/>
      <c r="FS77" s="260"/>
      <c r="FT77" s="260"/>
      <c r="FU77" s="260"/>
      <c r="FV77" s="260"/>
      <c r="FW77" s="260"/>
      <c r="FX77" s="260"/>
      <c r="FY77" s="260"/>
      <c r="FZ77" s="260"/>
      <c r="GA77" s="260"/>
      <c r="GB77" s="260"/>
      <c r="GC77" s="260"/>
      <c r="GD77" s="260"/>
      <c r="GE77" s="260"/>
      <c r="GF77" s="260"/>
      <c r="GG77" s="260"/>
      <c r="GH77" s="260"/>
      <c r="GI77" s="260"/>
      <c r="GJ77" s="260"/>
      <c r="GK77" s="260"/>
      <c r="GL77" s="260"/>
      <c r="GM77" s="260"/>
      <c r="GN77" s="260"/>
      <c r="GO77" s="260"/>
      <c r="GP77" s="260"/>
      <c r="GQ77" s="260"/>
      <c r="GR77" s="260"/>
      <c r="GS77" s="260"/>
      <c r="GT77" s="260"/>
      <c r="GU77" s="260"/>
      <c r="GV77" s="260"/>
      <c r="GW77" s="260"/>
      <c r="GX77" s="260"/>
      <c r="GY77" s="260"/>
      <c r="GZ77" s="260"/>
      <c r="HA77" s="260"/>
      <c r="HB77" s="260"/>
      <c r="HC77" s="260"/>
      <c r="HD77" s="260"/>
      <c r="HE77" s="260"/>
    </row>
    <row r="78" spans="1:213" ht="15" customHeight="1">
      <c r="A78" s="268"/>
      <c r="B78" s="268"/>
      <c r="C78" s="268"/>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702" t="s">
        <v>523</v>
      </c>
      <c r="AI78" s="702"/>
      <c r="AJ78" s="702"/>
      <c r="AK78" s="702"/>
      <c r="AL78" s="702"/>
      <c r="AM78" s="460"/>
    </row>
    <row r="79" spans="1:213" s="244" customFormat="1" ht="8.1" customHeight="1">
      <c r="A79" s="243"/>
      <c r="B79" s="243"/>
      <c r="C79" s="243"/>
      <c r="D79" s="243"/>
      <c r="E79" s="243"/>
      <c r="F79" s="243"/>
      <c r="G79" s="243"/>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60"/>
      <c r="AO79" s="260"/>
      <c r="AP79" s="260"/>
      <c r="AQ79" s="260"/>
      <c r="AR79" s="260"/>
      <c r="AS79" s="260"/>
      <c r="AT79" s="260"/>
      <c r="AU79" s="260"/>
      <c r="AV79" s="260"/>
      <c r="AW79" s="260"/>
      <c r="AX79" s="260"/>
      <c r="AY79" s="260"/>
      <c r="AZ79" s="260"/>
      <c r="BA79" s="260"/>
      <c r="BB79" s="260"/>
      <c r="BC79" s="260"/>
      <c r="BD79" s="260"/>
      <c r="BE79" s="260"/>
      <c r="BF79" s="260"/>
      <c r="BG79" s="260"/>
      <c r="BH79" s="260"/>
      <c r="BI79" s="260"/>
      <c r="BJ79" s="260"/>
      <c r="BK79" s="260"/>
      <c r="BL79" s="260"/>
      <c r="BM79" s="260"/>
      <c r="BN79" s="260"/>
      <c r="BO79" s="260"/>
      <c r="BP79" s="260"/>
      <c r="BQ79" s="260"/>
      <c r="BR79" s="260"/>
      <c r="BS79" s="260"/>
      <c r="BT79" s="260"/>
      <c r="BU79" s="260"/>
      <c r="BV79" s="260"/>
      <c r="BW79" s="260"/>
      <c r="BX79" s="260"/>
      <c r="BY79" s="260"/>
      <c r="BZ79" s="260"/>
      <c r="CA79" s="260"/>
      <c r="CB79" s="260"/>
      <c r="CC79" s="260"/>
      <c r="CD79" s="260"/>
      <c r="CE79" s="260"/>
      <c r="CF79" s="260"/>
      <c r="CG79" s="260"/>
      <c r="CH79" s="260"/>
      <c r="CI79" s="260"/>
      <c r="CJ79" s="260"/>
      <c r="CK79" s="260"/>
      <c r="CL79" s="260"/>
      <c r="CM79" s="260"/>
      <c r="CN79" s="260"/>
      <c r="CO79" s="260"/>
      <c r="CP79" s="260"/>
      <c r="CQ79" s="260"/>
      <c r="CR79" s="260"/>
      <c r="CS79" s="260"/>
      <c r="CT79" s="260"/>
      <c r="CU79" s="260"/>
      <c r="CV79" s="260"/>
      <c r="CW79" s="260"/>
      <c r="CX79" s="260"/>
      <c r="CY79" s="260"/>
      <c r="CZ79" s="260"/>
      <c r="DA79" s="260"/>
      <c r="DB79" s="260"/>
      <c r="DC79" s="260"/>
      <c r="DD79" s="260"/>
      <c r="DE79" s="260"/>
      <c r="DF79" s="260"/>
      <c r="DG79" s="260"/>
      <c r="DH79" s="260"/>
      <c r="DI79" s="260"/>
      <c r="DJ79" s="260"/>
      <c r="DK79" s="260"/>
      <c r="DL79" s="260"/>
      <c r="DM79" s="260"/>
      <c r="DN79" s="260"/>
      <c r="DO79" s="260"/>
      <c r="DP79" s="260"/>
      <c r="DQ79" s="260"/>
      <c r="DR79" s="260"/>
      <c r="DS79" s="260"/>
      <c r="DT79" s="260"/>
      <c r="DU79" s="260"/>
      <c r="DV79" s="260"/>
      <c r="DW79" s="260"/>
      <c r="DX79" s="260"/>
      <c r="DY79" s="260"/>
      <c r="DZ79" s="260"/>
      <c r="EA79" s="260"/>
      <c r="EB79" s="260"/>
      <c r="EC79" s="260"/>
      <c r="ED79" s="260"/>
      <c r="EE79" s="260"/>
      <c r="EF79" s="260"/>
      <c r="EG79" s="260"/>
      <c r="EH79" s="260"/>
      <c r="EI79" s="260"/>
      <c r="EJ79" s="260"/>
      <c r="EK79" s="260"/>
      <c r="EL79" s="260"/>
      <c r="EM79" s="260"/>
      <c r="EN79" s="260"/>
      <c r="EO79" s="260"/>
      <c r="EP79" s="260"/>
      <c r="EQ79" s="260"/>
      <c r="ER79" s="260"/>
      <c r="ES79" s="260"/>
      <c r="ET79" s="260"/>
      <c r="EU79" s="260"/>
      <c r="EV79" s="260"/>
      <c r="EW79" s="260"/>
      <c r="EX79" s="260"/>
      <c r="EY79" s="260"/>
      <c r="EZ79" s="260"/>
      <c r="FA79" s="260"/>
      <c r="FB79" s="260"/>
      <c r="FC79" s="260"/>
      <c r="FD79" s="260"/>
      <c r="FE79" s="260"/>
      <c r="FF79" s="260"/>
      <c r="FG79" s="260"/>
      <c r="FH79" s="260"/>
      <c r="FI79" s="260"/>
      <c r="FJ79" s="260"/>
      <c r="FK79" s="260"/>
      <c r="FL79" s="260"/>
      <c r="FM79" s="260"/>
      <c r="FN79" s="260"/>
      <c r="FO79" s="260"/>
      <c r="FP79" s="260"/>
      <c r="FQ79" s="260"/>
      <c r="FR79" s="260"/>
      <c r="FS79" s="260"/>
      <c r="FT79" s="260"/>
      <c r="FU79" s="260"/>
      <c r="FV79" s="260"/>
      <c r="FW79" s="260"/>
      <c r="FX79" s="260"/>
      <c r="FY79" s="260"/>
      <c r="FZ79" s="260"/>
      <c r="GA79" s="260"/>
      <c r="GB79" s="260"/>
      <c r="GC79" s="260"/>
      <c r="GD79" s="260"/>
      <c r="GE79" s="260"/>
      <c r="GF79" s="260"/>
      <c r="GG79" s="260"/>
      <c r="GH79" s="260"/>
      <c r="GI79" s="260"/>
      <c r="GJ79" s="260"/>
      <c r="GK79" s="260"/>
      <c r="GL79" s="260"/>
      <c r="GM79" s="260"/>
      <c r="GN79" s="260"/>
      <c r="GO79" s="260"/>
      <c r="GP79" s="260"/>
      <c r="GQ79" s="260"/>
      <c r="GR79" s="260"/>
      <c r="GS79" s="260"/>
      <c r="GT79" s="260"/>
      <c r="GU79" s="260"/>
      <c r="GV79" s="260"/>
      <c r="GW79" s="260"/>
      <c r="GX79" s="260"/>
      <c r="GY79" s="260"/>
      <c r="GZ79" s="260"/>
      <c r="HA79" s="260"/>
      <c r="HB79" s="260"/>
      <c r="HC79" s="260"/>
      <c r="HD79" s="260"/>
      <c r="HE79" s="260"/>
    </row>
    <row r="80" spans="1:213" s="254" customFormat="1" ht="15" customHeight="1">
      <c r="A80" s="269"/>
      <c r="B80" s="428" t="s">
        <v>524</v>
      </c>
      <c r="C80" s="269" t="s">
        <v>1119</v>
      </c>
      <c r="D80" s="269"/>
      <c r="E80" s="269"/>
      <c r="F80" s="269"/>
      <c r="G80" s="269"/>
      <c r="H80" s="269"/>
      <c r="I80" s="269"/>
      <c r="J80" s="269"/>
      <c r="K80" s="298"/>
      <c r="L80" s="269"/>
      <c r="M80" s="269"/>
      <c r="N80" s="269"/>
      <c r="O80" s="269"/>
      <c r="P80" s="269"/>
      <c r="Q80" s="269"/>
      <c r="R80" s="271" t="s">
        <v>525</v>
      </c>
      <c r="S80" s="269"/>
      <c r="T80" s="269"/>
      <c r="U80" s="269"/>
      <c r="V80" s="269"/>
      <c r="W80" s="301"/>
      <c r="X80" s="269"/>
      <c r="Y80" s="269"/>
      <c r="Z80" s="269"/>
      <c r="AA80" s="269"/>
      <c r="AB80" s="269"/>
      <c r="AC80" s="269"/>
      <c r="AD80" s="269"/>
      <c r="AE80" s="269"/>
      <c r="AF80" s="269"/>
      <c r="AG80" s="269"/>
      <c r="AH80" s="269"/>
      <c r="AI80" s="269"/>
      <c r="AJ80" s="269"/>
      <c r="AK80" s="269"/>
      <c r="AL80" s="269"/>
      <c r="AM80" s="269"/>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row>
    <row r="81" spans="1:213" s="244" customFormat="1" ht="19.649999999999999" customHeight="1">
      <c r="A81" s="601"/>
      <c r="B81" s="602"/>
      <c r="C81" s="602"/>
      <c r="D81" s="602"/>
      <c r="E81" s="602"/>
      <c r="F81" s="602"/>
      <c r="G81" s="602"/>
      <c r="H81" s="602"/>
      <c r="I81" s="602"/>
      <c r="J81" s="602"/>
      <c r="K81" s="602"/>
      <c r="L81" s="602"/>
      <c r="M81" s="602"/>
      <c r="N81" s="602"/>
      <c r="O81" s="602"/>
      <c r="P81" s="602"/>
      <c r="Q81" s="602"/>
      <c r="R81" s="602"/>
      <c r="S81" s="602"/>
      <c r="T81" s="602"/>
      <c r="U81" s="602"/>
      <c r="V81" s="602"/>
      <c r="W81" s="602"/>
      <c r="X81" s="602"/>
      <c r="Y81" s="602"/>
      <c r="Z81" s="602"/>
      <c r="AA81" s="602"/>
      <c r="AB81" s="602"/>
      <c r="AC81" s="602"/>
      <c r="AD81" s="602"/>
      <c r="AE81" s="602"/>
      <c r="AF81" s="602"/>
      <c r="AG81" s="602"/>
      <c r="AH81" s="602"/>
      <c r="AI81" s="602"/>
      <c r="AJ81" s="602"/>
      <c r="AK81" s="602"/>
      <c r="AL81" s="603"/>
      <c r="AM81" s="558"/>
      <c r="AN81" s="260"/>
      <c r="AO81" s="260"/>
      <c r="AP81" s="260"/>
      <c r="AQ81" s="260"/>
      <c r="AR81" s="260"/>
      <c r="AS81" s="260"/>
      <c r="AT81" s="260"/>
      <c r="AU81" s="260"/>
      <c r="AV81" s="260"/>
      <c r="AW81" s="260"/>
      <c r="AX81" s="260"/>
      <c r="AY81" s="260"/>
      <c r="AZ81" s="260"/>
      <c r="BA81" s="260"/>
      <c r="BB81" s="260"/>
      <c r="BC81" s="260"/>
      <c r="BD81" s="260"/>
      <c r="BE81" s="260"/>
      <c r="BF81" s="260"/>
      <c r="BG81" s="260"/>
      <c r="BH81" s="260"/>
      <c r="BI81" s="260"/>
      <c r="BJ81" s="260"/>
      <c r="BK81" s="260"/>
      <c r="BL81" s="260"/>
      <c r="BM81" s="260"/>
      <c r="BN81" s="260"/>
      <c r="BO81" s="260"/>
      <c r="BP81" s="260"/>
      <c r="BQ81" s="260"/>
      <c r="BR81" s="260"/>
      <c r="BS81" s="260"/>
      <c r="BT81" s="260"/>
      <c r="BU81" s="260"/>
      <c r="BV81" s="260"/>
      <c r="BW81" s="260"/>
      <c r="BX81" s="260"/>
      <c r="BY81" s="260"/>
      <c r="BZ81" s="260"/>
      <c r="CA81" s="260"/>
      <c r="CB81" s="260"/>
      <c r="CC81" s="260"/>
      <c r="CD81" s="260"/>
      <c r="CE81" s="260"/>
      <c r="CF81" s="260"/>
      <c r="CG81" s="260"/>
      <c r="CH81" s="260"/>
      <c r="CI81" s="260"/>
      <c r="CJ81" s="260"/>
      <c r="CK81" s="260"/>
      <c r="CL81" s="260"/>
      <c r="CM81" s="260"/>
      <c r="CN81" s="260"/>
      <c r="CO81" s="260"/>
      <c r="CP81" s="260"/>
      <c r="CQ81" s="260"/>
      <c r="CR81" s="260"/>
      <c r="CS81" s="260"/>
      <c r="CT81" s="260"/>
      <c r="CU81" s="260"/>
      <c r="CV81" s="260"/>
      <c r="CW81" s="260"/>
      <c r="CX81" s="260"/>
      <c r="CY81" s="260"/>
      <c r="CZ81" s="260"/>
      <c r="DA81" s="260"/>
      <c r="DB81" s="260"/>
      <c r="DC81" s="260"/>
      <c r="DD81" s="260"/>
      <c r="DE81" s="260"/>
      <c r="DF81" s="260"/>
      <c r="DG81" s="260"/>
      <c r="DH81" s="260"/>
      <c r="DI81" s="260"/>
      <c r="DJ81" s="260"/>
      <c r="DK81" s="260"/>
      <c r="DL81" s="260"/>
      <c r="DM81" s="260"/>
      <c r="DN81" s="260"/>
      <c r="DO81" s="260"/>
      <c r="DP81" s="260"/>
      <c r="DQ81" s="260"/>
      <c r="DR81" s="260"/>
      <c r="DS81" s="260"/>
      <c r="DT81" s="260"/>
      <c r="DU81" s="260"/>
      <c r="DV81" s="260"/>
      <c r="DW81" s="260"/>
      <c r="DX81" s="260"/>
      <c r="DY81" s="260"/>
      <c r="DZ81" s="260"/>
      <c r="EA81" s="260"/>
      <c r="EB81" s="260"/>
      <c r="EC81" s="260"/>
      <c r="ED81" s="260"/>
      <c r="EE81" s="260"/>
      <c r="EF81" s="260"/>
      <c r="EG81" s="260"/>
      <c r="EH81" s="260"/>
      <c r="EI81" s="260"/>
      <c r="EJ81" s="260"/>
      <c r="EK81" s="260"/>
      <c r="EL81" s="260"/>
      <c r="EM81" s="260"/>
      <c r="EN81" s="260"/>
      <c r="EO81" s="260"/>
      <c r="EP81" s="260"/>
      <c r="EQ81" s="260"/>
      <c r="ER81" s="260"/>
      <c r="ES81" s="260"/>
      <c r="ET81" s="260"/>
      <c r="EU81" s="260"/>
      <c r="EV81" s="260"/>
      <c r="EW81" s="260"/>
      <c r="EX81" s="260"/>
      <c r="EY81" s="260"/>
      <c r="EZ81" s="260"/>
      <c r="FA81" s="260"/>
      <c r="FB81" s="260"/>
      <c r="FC81" s="260"/>
      <c r="FD81" s="260"/>
      <c r="FE81" s="260"/>
      <c r="FF81" s="260"/>
      <c r="FG81" s="260"/>
      <c r="FH81" s="260"/>
      <c r="FI81" s="260"/>
      <c r="FJ81" s="260"/>
      <c r="FK81" s="260"/>
      <c r="FL81" s="260"/>
      <c r="FM81" s="260"/>
      <c r="FN81" s="260"/>
      <c r="FO81" s="260"/>
      <c r="FP81" s="260"/>
      <c r="FQ81" s="260"/>
      <c r="FR81" s="260"/>
      <c r="FS81" s="260"/>
      <c r="FT81" s="260"/>
      <c r="FU81" s="260"/>
      <c r="FV81" s="260"/>
      <c r="FW81" s="260"/>
      <c r="FX81" s="260"/>
      <c r="FY81" s="260"/>
      <c r="FZ81" s="260"/>
      <c r="GA81" s="260"/>
      <c r="GB81" s="260"/>
      <c r="GC81" s="260"/>
      <c r="GD81" s="260"/>
      <c r="GE81" s="260"/>
      <c r="GF81" s="260"/>
      <c r="GG81" s="260"/>
      <c r="GH81" s="260"/>
      <c r="GI81" s="260"/>
      <c r="GJ81" s="260"/>
      <c r="GK81" s="260"/>
      <c r="GL81" s="260"/>
      <c r="GM81" s="260"/>
      <c r="GN81" s="260"/>
      <c r="GO81" s="260"/>
      <c r="GP81" s="260"/>
      <c r="GQ81" s="260"/>
      <c r="GR81" s="260"/>
      <c r="GS81" s="260"/>
      <c r="GT81" s="260"/>
      <c r="GU81" s="260"/>
      <c r="GV81" s="260"/>
      <c r="GW81" s="260"/>
      <c r="GX81" s="260"/>
      <c r="GY81" s="260"/>
      <c r="GZ81" s="260"/>
      <c r="HA81" s="260"/>
      <c r="HB81" s="260"/>
      <c r="HC81" s="260"/>
      <c r="HD81" s="260"/>
      <c r="HE81" s="260"/>
    </row>
    <row r="82" spans="1:213" s="244" customFormat="1" ht="19.649999999999999" customHeight="1">
      <c r="A82" s="604"/>
      <c r="B82" s="605"/>
      <c r="C82" s="605"/>
      <c r="D82" s="605"/>
      <c r="E82" s="605"/>
      <c r="F82" s="605"/>
      <c r="G82" s="605"/>
      <c r="H82" s="605"/>
      <c r="I82" s="605"/>
      <c r="J82" s="605"/>
      <c r="K82" s="605"/>
      <c r="L82" s="605"/>
      <c r="M82" s="605"/>
      <c r="N82" s="605"/>
      <c r="O82" s="605"/>
      <c r="P82" s="605"/>
      <c r="Q82" s="605"/>
      <c r="R82" s="605"/>
      <c r="S82" s="605"/>
      <c r="T82" s="605"/>
      <c r="U82" s="605"/>
      <c r="V82" s="605"/>
      <c r="W82" s="605"/>
      <c r="X82" s="605"/>
      <c r="Y82" s="605"/>
      <c r="Z82" s="605"/>
      <c r="AA82" s="605"/>
      <c r="AB82" s="605"/>
      <c r="AC82" s="605"/>
      <c r="AD82" s="605"/>
      <c r="AE82" s="605"/>
      <c r="AF82" s="605"/>
      <c r="AG82" s="605"/>
      <c r="AH82" s="605"/>
      <c r="AI82" s="605"/>
      <c r="AJ82" s="605"/>
      <c r="AK82" s="605"/>
      <c r="AL82" s="606"/>
      <c r="AM82" s="558"/>
      <c r="AN82" s="260"/>
      <c r="AO82" s="260"/>
      <c r="AP82" s="260"/>
      <c r="AQ82" s="260"/>
      <c r="AR82" s="260"/>
      <c r="AS82" s="260"/>
      <c r="AT82" s="260"/>
      <c r="AU82" s="260"/>
      <c r="AV82" s="260"/>
      <c r="AW82" s="260"/>
      <c r="AX82" s="260"/>
      <c r="AY82" s="260"/>
      <c r="AZ82" s="260"/>
      <c r="BA82" s="260"/>
      <c r="BB82" s="260"/>
      <c r="BC82" s="260"/>
      <c r="BD82" s="260"/>
      <c r="BE82" s="260"/>
      <c r="BF82" s="260"/>
      <c r="BG82" s="260"/>
      <c r="BH82" s="260"/>
      <c r="BI82" s="260"/>
      <c r="BJ82" s="260"/>
      <c r="BK82" s="260"/>
      <c r="BL82" s="260"/>
      <c r="BM82" s="260"/>
      <c r="BN82" s="260"/>
      <c r="BO82" s="260"/>
      <c r="BP82" s="260"/>
      <c r="BQ82" s="260"/>
      <c r="BR82" s="260"/>
      <c r="BS82" s="260"/>
      <c r="BT82" s="260"/>
      <c r="BU82" s="260"/>
      <c r="BV82" s="260"/>
      <c r="BW82" s="260"/>
      <c r="BX82" s="260"/>
      <c r="BY82" s="260"/>
      <c r="BZ82" s="260"/>
      <c r="CA82" s="260"/>
      <c r="CB82" s="260"/>
      <c r="CC82" s="260"/>
      <c r="CD82" s="260"/>
      <c r="CE82" s="260"/>
      <c r="CF82" s="260"/>
      <c r="CG82" s="260"/>
      <c r="CH82" s="260"/>
      <c r="CI82" s="260"/>
      <c r="CJ82" s="260"/>
      <c r="CK82" s="260"/>
      <c r="CL82" s="260"/>
      <c r="CM82" s="260"/>
      <c r="CN82" s="260"/>
      <c r="CO82" s="260"/>
      <c r="CP82" s="260"/>
      <c r="CQ82" s="260"/>
      <c r="CR82" s="260"/>
      <c r="CS82" s="260"/>
      <c r="CT82" s="260"/>
      <c r="CU82" s="260"/>
      <c r="CV82" s="260"/>
      <c r="CW82" s="260"/>
      <c r="CX82" s="260"/>
      <c r="CY82" s="260"/>
      <c r="CZ82" s="260"/>
      <c r="DA82" s="260"/>
      <c r="DB82" s="260"/>
      <c r="DC82" s="260"/>
      <c r="DD82" s="260"/>
      <c r="DE82" s="260"/>
      <c r="DF82" s="260"/>
      <c r="DG82" s="260"/>
      <c r="DH82" s="260"/>
      <c r="DI82" s="260"/>
      <c r="DJ82" s="260"/>
      <c r="DK82" s="260"/>
      <c r="DL82" s="260"/>
      <c r="DM82" s="260"/>
      <c r="DN82" s="260"/>
      <c r="DO82" s="260"/>
      <c r="DP82" s="260"/>
      <c r="DQ82" s="260"/>
      <c r="DR82" s="260"/>
      <c r="DS82" s="260"/>
      <c r="DT82" s="260"/>
      <c r="DU82" s="260"/>
      <c r="DV82" s="260"/>
      <c r="DW82" s="260"/>
      <c r="DX82" s="260"/>
      <c r="DY82" s="260"/>
      <c r="DZ82" s="260"/>
      <c r="EA82" s="260"/>
      <c r="EB82" s="260"/>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0"/>
      <c r="FF82" s="260"/>
      <c r="FG82" s="260"/>
      <c r="FH82" s="260"/>
      <c r="FI82" s="260"/>
      <c r="FJ82" s="260"/>
      <c r="FK82" s="260"/>
      <c r="FL82" s="260"/>
      <c r="FM82" s="260"/>
      <c r="FN82" s="260"/>
      <c r="FO82" s="260"/>
      <c r="FP82" s="260"/>
      <c r="FQ82" s="260"/>
      <c r="FR82" s="260"/>
      <c r="FS82" s="260"/>
      <c r="FT82" s="260"/>
      <c r="FU82" s="260"/>
      <c r="FV82" s="260"/>
      <c r="FW82" s="260"/>
      <c r="FX82" s="260"/>
      <c r="FY82" s="260"/>
      <c r="FZ82" s="260"/>
      <c r="GA82" s="260"/>
      <c r="GB82" s="260"/>
      <c r="GC82" s="260"/>
      <c r="GD82" s="260"/>
      <c r="GE82" s="260"/>
      <c r="GF82" s="260"/>
      <c r="GG82" s="260"/>
      <c r="GH82" s="260"/>
      <c r="GI82" s="260"/>
      <c r="GJ82" s="260"/>
      <c r="GK82" s="260"/>
      <c r="GL82" s="260"/>
      <c r="GM82" s="260"/>
      <c r="GN82" s="260"/>
      <c r="GO82" s="260"/>
      <c r="GP82" s="260"/>
      <c r="GQ82" s="260"/>
      <c r="GR82" s="260"/>
      <c r="GS82" s="260"/>
      <c r="GT82" s="260"/>
      <c r="GU82" s="260"/>
      <c r="GV82" s="260"/>
      <c r="GW82" s="260"/>
      <c r="GX82" s="260"/>
      <c r="GY82" s="260"/>
      <c r="GZ82" s="260"/>
      <c r="HA82" s="260"/>
      <c r="HB82" s="260"/>
      <c r="HC82" s="260"/>
      <c r="HD82" s="260"/>
      <c r="HE82" s="260"/>
    </row>
    <row r="83" spans="1:213" s="244" customFormat="1" ht="19.649999999999999" customHeight="1">
      <c r="A83" s="604"/>
      <c r="B83" s="605"/>
      <c r="C83" s="605"/>
      <c r="D83" s="605"/>
      <c r="E83" s="605"/>
      <c r="F83" s="605"/>
      <c r="G83" s="605"/>
      <c r="H83" s="605"/>
      <c r="I83" s="605"/>
      <c r="J83" s="605"/>
      <c r="K83" s="605"/>
      <c r="L83" s="605"/>
      <c r="M83" s="605"/>
      <c r="N83" s="605"/>
      <c r="O83" s="605"/>
      <c r="P83" s="605"/>
      <c r="Q83" s="605"/>
      <c r="R83" s="605"/>
      <c r="S83" s="605"/>
      <c r="T83" s="605"/>
      <c r="U83" s="605"/>
      <c r="V83" s="605"/>
      <c r="W83" s="605"/>
      <c r="X83" s="605"/>
      <c r="Y83" s="605"/>
      <c r="Z83" s="605"/>
      <c r="AA83" s="605"/>
      <c r="AB83" s="605"/>
      <c r="AC83" s="605"/>
      <c r="AD83" s="605"/>
      <c r="AE83" s="605"/>
      <c r="AF83" s="605"/>
      <c r="AG83" s="605"/>
      <c r="AH83" s="605"/>
      <c r="AI83" s="605"/>
      <c r="AJ83" s="605"/>
      <c r="AK83" s="605"/>
      <c r="AL83" s="606"/>
      <c r="AM83" s="558"/>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0"/>
      <c r="DL83" s="260"/>
      <c r="DM83" s="260"/>
      <c r="DN83" s="260"/>
      <c r="DO83" s="260"/>
      <c r="DP83" s="260"/>
      <c r="DQ83" s="260"/>
      <c r="DR83" s="260"/>
      <c r="DS83" s="260"/>
      <c r="DT83" s="260"/>
      <c r="DU83" s="260"/>
      <c r="DV83" s="260"/>
      <c r="DW83" s="260"/>
      <c r="DX83" s="260"/>
      <c r="DY83" s="260"/>
      <c r="DZ83" s="260"/>
      <c r="EA83" s="260"/>
      <c r="EB83" s="260"/>
      <c r="EC83" s="260"/>
      <c r="ED83" s="260"/>
      <c r="EE83" s="260"/>
      <c r="EF83" s="260"/>
      <c r="EG83" s="260"/>
      <c r="EH83" s="260"/>
      <c r="EI83" s="260"/>
      <c r="EJ83" s="260"/>
      <c r="EK83" s="260"/>
      <c r="EL83" s="260"/>
      <c r="EM83" s="260"/>
      <c r="EN83" s="260"/>
      <c r="EO83" s="260"/>
      <c r="EP83" s="260"/>
      <c r="EQ83" s="260"/>
      <c r="ER83" s="260"/>
      <c r="ES83" s="260"/>
      <c r="ET83" s="260"/>
      <c r="EU83" s="260"/>
      <c r="EV83" s="260"/>
      <c r="EW83" s="260"/>
      <c r="EX83" s="260"/>
      <c r="EY83" s="260"/>
      <c r="EZ83" s="260"/>
      <c r="FA83" s="260"/>
      <c r="FB83" s="260"/>
      <c r="FC83" s="260"/>
      <c r="FD83" s="260"/>
      <c r="FE83" s="260"/>
      <c r="FF83" s="260"/>
      <c r="FG83" s="260"/>
      <c r="FH83" s="260"/>
      <c r="FI83" s="260"/>
      <c r="FJ83" s="260"/>
      <c r="FK83" s="260"/>
      <c r="FL83" s="260"/>
      <c r="FM83" s="260"/>
      <c r="FN83" s="260"/>
      <c r="FO83" s="260"/>
      <c r="FP83" s="260"/>
      <c r="FQ83" s="260"/>
      <c r="FR83" s="260"/>
      <c r="FS83" s="260"/>
      <c r="FT83" s="260"/>
      <c r="FU83" s="260"/>
      <c r="FV83" s="260"/>
      <c r="FW83" s="260"/>
      <c r="FX83" s="260"/>
      <c r="FY83" s="260"/>
      <c r="FZ83" s="260"/>
      <c r="GA83" s="260"/>
      <c r="GB83" s="260"/>
      <c r="GC83" s="260"/>
      <c r="GD83" s="260"/>
      <c r="GE83" s="260"/>
      <c r="GF83" s="260"/>
      <c r="GG83" s="260"/>
      <c r="GH83" s="260"/>
      <c r="GI83" s="260"/>
      <c r="GJ83" s="260"/>
      <c r="GK83" s="260"/>
      <c r="GL83" s="260"/>
      <c r="GM83" s="260"/>
      <c r="GN83" s="260"/>
      <c r="GO83" s="260"/>
      <c r="GP83" s="260"/>
      <c r="GQ83" s="260"/>
      <c r="GR83" s="260"/>
      <c r="GS83" s="260"/>
      <c r="GT83" s="260"/>
      <c r="GU83" s="260"/>
      <c r="GV83" s="260"/>
      <c r="GW83" s="260"/>
      <c r="GX83" s="260"/>
      <c r="GY83" s="260"/>
      <c r="GZ83" s="260"/>
      <c r="HA83" s="260"/>
      <c r="HB83" s="260"/>
      <c r="HC83" s="260"/>
      <c r="HD83" s="260"/>
      <c r="HE83" s="260"/>
    </row>
    <row r="84" spans="1:213" s="244" customFormat="1" ht="19.649999999999999" customHeight="1">
      <c r="A84" s="604"/>
      <c r="B84" s="605"/>
      <c r="C84" s="605"/>
      <c r="D84" s="605"/>
      <c r="E84" s="605"/>
      <c r="F84" s="605"/>
      <c r="G84" s="605"/>
      <c r="H84" s="605"/>
      <c r="I84" s="605"/>
      <c r="J84" s="605"/>
      <c r="K84" s="605"/>
      <c r="L84" s="605"/>
      <c r="M84" s="605"/>
      <c r="N84" s="605"/>
      <c r="O84" s="605"/>
      <c r="P84" s="605"/>
      <c r="Q84" s="605"/>
      <c r="R84" s="605"/>
      <c r="S84" s="605"/>
      <c r="T84" s="605"/>
      <c r="U84" s="605"/>
      <c r="V84" s="605"/>
      <c r="W84" s="605"/>
      <c r="X84" s="605"/>
      <c r="Y84" s="605"/>
      <c r="Z84" s="605"/>
      <c r="AA84" s="605"/>
      <c r="AB84" s="605"/>
      <c r="AC84" s="605"/>
      <c r="AD84" s="605"/>
      <c r="AE84" s="605"/>
      <c r="AF84" s="605"/>
      <c r="AG84" s="605"/>
      <c r="AH84" s="605"/>
      <c r="AI84" s="605"/>
      <c r="AJ84" s="605"/>
      <c r="AK84" s="605"/>
      <c r="AL84" s="606"/>
      <c r="AM84" s="558"/>
      <c r="AN84" s="260"/>
      <c r="AO84" s="260"/>
      <c r="AP84" s="260"/>
      <c r="AQ84" s="260"/>
      <c r="AR84" s="260"/>
      <c r="AS84" s="260"/>
      <c r="AT84" s="260"/>
      <c r="AU84" s="260"/>
      <c r="AV84" s="260"/>
      <c r="AW84" s="260"/>
      <c r="AX84" s="260"/>
      <c r="AY84" s="260"/>
      <c r="AZ84" s="260"/>
      <c r="BA84" s="260"/>
      <c r="BB84" s="260"/>
      <c r="BC84" s="260"/>
      <c r="BD84" s="260"/>
      <c r="BE84" s="260"/>
      <c r="BF84" s="260"/>
      <c r="BG84" s="260"/>
      <c r="BH84" s="260"/>
      <c r="BI84" s="260"/>
      <c r="BJ84" s="260"/>
      <c r="BK84" s="260"/>
      <c r="BL84" s="260"/>
      <c r="BM84" s="260"/>
      <c r="BN84" s="260"/>
      <c r="BO84" s="260"/>
      <c r="BP84" s="260"/>
      <c r="BQ84" s="260"/>
      <c r="BR84" s="260"/>
      <c r="BS84" s="260"/>
      <c r="BT84" s="260"/>
      <c r="BU84" s="260"/>
      <c r="BV84" s="260"/>
      <c r="BW84" s="260"/>
      <c r="BX84" s="260"/>
      <c r="BY84" s="260"/>
      <c r="BZ84" s="260"/>
      <c r="CA84" s="260"/>
      <c r="CB84" s="260"/>
      <c r="CC84" s="260"/>
      <c r="CD84" s="260"/>
      <c r="CE84" s="260"/>
      <c r="CF84" s="260"/>
      <c r="CG84" s="260"/>
      <c r="CH84" s="260"/>
      <c r="CI84" s="260"/>
      <c r="CJ84" s="260"/>
      <c r="CK84" s="260"/>
      <c r="CL84" s="260"/>
      <c r="CM84" s="260"/>
      <c r="CN84" s="260"/>
      <c r="CO84" s="260"/>
      <c r="CP84" s="260"/>
      <c r="CQ84" s="260"/>
      <c r="CR84" s="260"/>
      <c r="CS84" s="260"/>
      <c r="CT84" s="260"/>
      <c r="CU84" s="260"/>
      <c r="CV84" s="260"/>
      <c r="CW84" s="260"/>
      <c r="CX84" s="260"/>
      <c r="CY84" s="260"/>
      <c r="CZ84" s="260"/>
      <c r="DA84" s="260"/>
      <c r="DB84" s="260"/>
      <c r="DC84" s="260"/>
      <c r="DD84" s="260"/>
      <c r="DE84" s="260"/>
      <c r="DF84" s="260"/>
      <c r="DG84" s="260"/>
      <c r="DH84" s="260"/>
      <c r="DI84" s="260"/>
      <c r="DJ84" s="260"/>
      <c r="DK84" s="260"/>
      <c r="DL84" s="260"/>
      <c r="DM84" s="260"/>
      <c r="DN84" s="260"/>
      <c r="DO84" s="260"/>
      <c r="DP84" s="260"/>
      <c r="DQ84" s="260"/>
      <c r="DR84" s="260"/>
      <c r="DS84" s="260"/>
      <c r="DT84" s="260"/>
      <c r="DU84" s="260"/>
      <c r="DV84" s="260"/>
      <c r="DW84" s="260"/>
      <c r="DX84" s="260"/>
      <c r="DY84" s="260"/>
      <c r="DZ84" s="260"/>
      <c r="EA84" s="260"/>
      <c r="EB84" s="260"/>
      <c r="EC84" s="260"/>
      <c r="ED84" s="260"/>
      <c r="EE84" s="260"/>
      <c r="EF84" s="260"/>
      <c r="EG84" s="260"/>
      <c r="EH84" s="260"/>
      <c r="EI84" s="260"/>
      <c r="EJ84" s="260"/>
      <c r="EK84" s="260"/>
      <c r="EL84" s="260"/>
      <c r="EM84" s="260"/>
      <c r="EN84" s="260"/>
      <c r="EO84" s="260"/>
      <c r="EP84" s="260"/>
      <c r="EQ84" s="260"/>
      <c r="ER84" s="260"/>
      <c r="ES84" s="260"/>
      <c r="ET84" s="260"/>
      <c r="EU84" s="260"/>
      <c r="EV84" s="260"/>
      <c r="EW84" s="260"/>
      <c r="EX84" s="260"/>
      <c r="EY84" s="260"/>
      <c r="EZ84" s="260"/>
      <c r="FA84" s="260"/>
      <c r="FB84" s="260"/>
      <c r="FC84" s="260"/>
      <c r="FD84" s="260"/>
      <c r="FE84" s="260"/>
      <c r="FF84" s="260"/>
      <c r="FG84" s="260"/>
      <c r="FH84" s="260"/>
      <c r="FI84" s="260"/>
      <c r="FJ84" s="260"/>
      <c r="FK84" s="260"/>
      <c r="FL84" s="260"/>
      <c r="FM84" s="260"/>
      <c r="FN84" s="260"/>
      <c r="FO84" s="260"/>
      <c r="FP84" s="260"/>
      <c r="FQ84" s="260"/>
      <c r="FR84" s="260"/>
      <c r="FS84" s="260"/>
      <c r="FT84" s="260"/>
      <c r="FU84" s="260"/>
      <c r="FV84" s="260"/>
      <c r="FW84" s="260"/>
      <c r="FX84" s="260"/>
      <c r="FY84" s="260"/>
      <c r="FZ84" s="260"/>
      <c r="GA84" s="260"/>
      <c r="GB84" s="260"/>
      <c r="GC84" s="260"/>
      <c r="GD84" s="260"/>
      <c r="GE84" s="260"/>
      <c r="GF84" s="260"/>
      <c r="GG84" s="260"/>
      <c r="GH84" s="260"/>
      <c r="GI84" s="260"/>
      <c r="GJ84" s="260"/>
      <c r="GK84" s="260"/>
      <c r="GL84" s="260"/>
      <c r="GM84" s="260"/>
      <c r="GN84" s="260"/>
      <c r="GO84" s="260"/>
      <c r="GP84" s="260"/>
      <c r="GQ84" s="260"/>
      <c r="GR84" s="260"/>
      <c r="GS84" s="260"/>
      <c r="GT84" s="260"/>
      <c r="GU84" s="260"/>
      <c r="GV84" s="260"/>
      <c r="GW84" s="260"/>
      <c r="GX84" s="260"/>
      <c r="GY84" s="260"/>
      <c r="GZ84" s="260"/>
      <c r="HA84" s="260"/>
      <c r="HB84" s="260"/>
      <c r="HC84" s="260"/>
      <c r="HD84" s="260"/>
      <c r="HE84" s="260"/>
    </row>
    <row r="85" spans="1:213" s="244" customFormat="1" ht="19.649999999999999" customHeight="1">
      <c r="A85" s="604"/>
      <c r="B85" s="605"/>
      <c r="C85" s="605"/>
      <c r="D85" s="605"/>
      <c r="E85" s="605"/>
      <c r="F85" s="605"/>
      <c r="G85" s="605"/>
      <c r="H85" s="605"/>
      <c r="I85" s="605"/>
      <c r="J85" s="605"/>
      <c r="K85" s="605"/>
      <c r="L85" s="605"/>
      <c r="M85" s="605"/>
      <c r="N85" s="605"/>
      <c r="O85" s="605"/>
      <c r="P85" s="605"/>
      <c r="Q85" s="605"/>
      <c r="R85" s="605"/>
      <c r="S85" s="605"/>
      <c r="T85" s="605"/>
      <c r="U85" s="605"/>
      <c r="V85" s="605"/>
      <c r="W85" s="605"/>
      <c r="X85" s="605"/>
      <c r="Y85" s="605"/>
      <c r="Z85" s="605"/>
      <c r="AA85" s="605"/>
      <c r="AB85" s="605"/>
      <c r="AC85" s="605"/>
      <c r="AD85" s="605"/>
      <c r="AE85" s="605"/>
      <c r="AF85" s="605"/>
      <c r="AG85" s="605"/>
      <c r="AH85" s="605"/>
      <c r="AI85" s="605"/>
      <c r="AJ85" s="605"/>
      <c r="AK85" s="605"/>
      <c r="AL85" s="606"/>
      <c r="AM85" s="558"/>
      <c r="AN85" s="260"/>
      <c r="AO85" s="260"/>
      <c r="AP85" s="260"/>
      <c r="AQ85" s="260"/>
      <c r="AR85" s="260"/>
      <c r="AS85" s="260"/>
      <c r="AT85" s="260"/>
      <c r="AU85" s="260"/>
      <c r="AV85" s="260"/>
      <c r="AW85" s="260"/>
      <c r="AX85" s="260"/>
      <c r="AY85" s="260"/>
      <c r="AZ85" s="260"/>
      <c r="BA85" s="260"/>
      <c r="BB85" s="260"/>
      <c r="BC85" s="260"/>
      <c r="BD85" s="260"/>
      <c r="BE85" s="260"/>
      <c r="BF85" s="260"/>
      <c r="BG85" s="260"/>
      <c r="BH85" s="260"/>
      <c r="BI85" s="260"/>
      <c r="BJ85" s="260"/>
      <c r="BK85" s="260"/>
      <c r="BL85" s="260"/>
      <c r="BM85" s="260"/>
      <c r="BN85" s="260"/>
      <c r="BO85" s="260"/>
      <c r="BP85" s="260"/>
      <c r="BQ85" s="260"/>
      <c r="BR85" s="260"/>
      <c r="BS85" s="260"/>
      <c r="BT85" s="260"/>
      <c r="BU85" s="260"/>
      <c r="BV85" s="260"/>
      <c r="BW85" s="260"/>
      <c r="BX85" s="260"/>
      <c r="BY85" s="260"/>
      <c r="BZ85" s="260"/>
      <c r="CA85" s="260"/>
      <c r="CB85" s="260"/>
      <c r="CC85" s="260"/>
      <c r="CD85" s="260"/>
      <c r="CE85" s="260"/>
      <c r="CF85" s="260"/>
      <c r="CG85" s="260"/>
      <c r="CH85" s="260"/>
      <c r="CI85" s="260"/>
      <c r="CJ85" s="260"/>
      <c r="CK85" s="260"/>
      <c r="CL85" s="260"/>
      <c r="CM85" s="260"/>
      <c r="CN85" s="260"/>
      <c r="CO85" s="260"/>
      <c r="CP85" s="260"/>
      <c r="CQ85" s="260"/>
      <c r="CR85" s="260"/>
      <c r="CS85" s="260"/>
      <c r="CT85" s="260"/>
      <c r="CU85" s="260"/>
      <c r="CV85" s="260"/>
      <c r="CW85" s="260"/>
      <c r="CX85" s="260"/>
      <c r="CY85" s="260"/>
      <c r="CZ85" s="260"/>
      <c r="DA85" s="260"/>
      <c r="DB85" s="260"/>
      <c r="DC85" s="260"/>
      <c r="DD85" s="260"/>
      <c r="DE85" s="260"/>
      <c r="DF85" s="260"/>
      <c r="DG85" s="260"/>
      <c r="DH85" s="260"/>
      <c r="DI85" s="260"/>
      <c r="DJ85" s="260"/>
      <c r="DK85" s="260"/>
      <c r="DL85" s="260"/>
      <c r="DM85" s="260"/>
      <c r="DN85" s="260"/>
      <c r="DO85" s="260"/>
      <c r="DP85" s="260"/>
      <c r="DQ85" s="260"/>
      <c r="DR85" s="260"/>
      <c r="DS85" s="260"/>
      <c r="DT85" s="260"/>
      <c r="DU85" s="260"/>
      <c r="DV85" s="260"/>
      <c r="DW85" s="260"/>
      <c r="DX85" s="260"/>
      <c r="DY85" s="260"/>
      <c r="DZ85" s="260"/>
      <c r="EA85" s="260"/>
      <c r="EB85" s="260"/>
      <c r="EC85" s="260"/>
      <c r="ED85" s="260"/>
      <c r="EE85" s="260"/>
      <c r="EF85" s="260"/>
      <c r="EG85" s="260"/>
      <c r="EH85" s="260"/>
      <c r="EI85" s="260"/>
      <c r="EJ85" s="260"/>
      <c r="EK85" s="260"/>
      <c r="EL85" s="260"/>
      <c r="EM85" s="260"/>
      <c r="EN85" s="260"/>
      <c r="EO85" s="260"/>
      <c r="EP85" s="260"/>
      <c r="EQ85" s="260"/>
      <c r="ER85" s="260"/>
      <c r="ES85" s="260"/>
      <c r="ET85" s="260"/>
      <c r="EU85" s="260"/>
      <c r="EV85" s="260"/>
      <c r="EW85" s="260"/>
      <c r="EX85" s="260"/>
      <c r="EY85" s="260"/>
      <c r="EZ85" s="260"/>
      <c r="FA85" s="260"/>
      <c r="FB85" s="260"/>
      <c r="FC85" s="260"/>
      <c r="FD85" s="260"/>
      <c r="FE85" s="260"/>
      <c r="FF85" s="260"/>
      <c r="FG85" s="260"/>
      <c r="FH85" s="260"/>
      <c r="FI85" s="260"/>
      <c r="FJ85" s="260"/>
      <c r="FK85" s="260"/>
      <c r="FL85" s="260"/>
      <c r="FM85" s="260"/>
      <c r="FN85" s="260"/>
      <c r="FO85" s="260"/>
      <c r="FP85" s="260"/>
      <c r="FQ85" s="260"/>
      <c r="FR85" s="260"/>
      <c r="FS85" s="260"/>
      <c r="FT85" s="260"/>
      <c r="FU85" s="260"/>
      <c r="FV85" s="260"/>
      <c r="FW85" s="260"/>
      <c r="FX85" s="260"/>
      <c r="FY85" s="260"/>
      <c r="FZ85" s="260"/>
      <c r="GA85" s="260"/>
      <c r="GB85" s="260"/>
      <c r="GC85" s="260"/>
      <c r="GD85" s="260"/>
      <c r="GE85" s="260"/>
      <c r="GF85" s="260"/>
      <c r="GG85" s="260"/>
      <c r="GH85" s="260"/>
      <c r="GI85" s="260"/>
      <c r="GJ85" s="260"/>
      <c r="GK85" s="260"/>
      <c r="GL85" s="260"/>
      <c r="GM85" s="260"/>
      <c r="GN85" s="260"/>
      <c r="GO85" s="260"/>
      <c r="GP85" s="260"/>
      <c r="GQ85" s="260"/>
      <c r="GR85" s="260"/>
      <c r="GS85" s="260"/>
      <c r="GT85" s="260"/>
      <c r="GU85" s="260"/>
      <c r="GV85" s="260"/>
      <c r="GW85" s="260"/>
      <c r="GX85" s="260"/>
      <c r="GY85" s="260"/>
      <c r="GZ85" s="260"/>
      <c r="HA85" s="260"/>
      <c r="HB85" s="260"/>
      <c r="HC85" s="260"/>
      <c r="HD85" s="260"/>
      <c r="HE85" s="260"/>
    </row>
    <row r="86" spans="1:213" s="244" customFormat="1" ht="19.649999999999999" customHeight="1">
      <c r="A86" s="604"/>
      <c r="B86" s="605"/>
      <c r="C86" s="605"/>
      <c r="D86" s="605"/>
      <c r="E86" s="605"/>
      <c r="F86" s="605"/>
      <c r="G86" s="605"/>
      <c r="H86" s="605"/>
      <c r="I86" s="605"/>
      <c r="J86" s="605"/>
      <c r="K86" s="605"/>
      <c r="L86" s="605"/>
      <c r="M86" s="605"/>
      <c r="N86" s="605"/>
      <c r="O86" s="605"/>
      <c r="P86" s="605"/>
      <c r="Q86" s="605"/>
      <c r="R86" s="605"/>
      <c r="S86" s="605"/>
      <c r="T86" s="605"/>
      <c r="U86" s="605"/>
      <c r="V86" s="605"/>
      <c r="W86" s="605"/>
      <c r="X86" s="605"/>
      <c r="Y86" s="605"/>
      <c r="Z86" s="605"/>
      <c r="AA86" s="605"/>
      <c r="AB86" s="605"/>
      <c r="AC86" s="605"/>
      <c r="AD86" s="605"/>
      <c r="AE86" s="605"/>
      <c r="AF86" s="605"/>
      <c r="AG86" s="605"/>
      <c r="AH86" s="605"/>
      <c r="AI86" s="605"/>
      <c r="AJ86" s="605"/>
      <c r="AK86" s="605"/>
      <c r="AL86" s="606"/>
      <c r="AM86" s="558"/>
      <c r="AN86" s="260"/>
      <c r="AO86" s="260"/>
      <c r="AP86" s="260"/>
      <c r="AQ86" s="260"/>
      <c r="AR86" s="260"/>
      <c r="AS86" s="260"/>
      <c r="AT86" s="260"/>
      <c r="AU86" s="260"/>
      <c r="AV86" s="260"/>
      <c r="AW86" s="260"/>
      <c r="AX86" s="260"/>
      <c r="AY86" s="260"/>
      <c r="AZ86" s="260"/>
      <c r="BA86" s="260"/>
      <c r="BB86" s="260"/>
      <c r="BC86" s="260"/>
      <c r="BD86" s="260"/>
      <c r="BE86" s="260"/>
      <c r="BF86" s="260"/>
      <c r="BG86" s="260"/>
      <c r="BH86" s="260"/>
      <c r="BI86" s="260"/>
      <c r="BJ86" s="260"/>
      <c r="BK86" s="260"/>
      <c r="BL86" s="260"/>
      <c r="BM86" s="260"/>
      <c r="BN86" s="260"/>
      <c r="BO86" s="260"/>
      <c r="BP86" s="260"/>
      <c r="BQ86" s="260"/>
      <c r="BR86" s="260"/>
      <c r="BS86" s="260"/>
      <c r="BT86" s="260"/>
      <c r="BU86" s="260"/>
      <c r="BV86" s="260"/>
      <c r="BW86" s="260"/>
      <c r="BX86" s="260"/>
      <c r="BY86" s="260"/>
      <c r="BZ86" s="260"/>
      <c r="CA86" s="260"/>
      <c r="CB86" s="260"/>
      <c r="CC86" s="260"/>
      <c r="CD86" s="260"/>
      <c r="CE86" s="260"/>
      <c r="CF86" s="260"/>
      <c r="CG86" s="260"/>
      <c r="CH86" s="260"/>
      <c r="CI86" s="260"/>
      <c r="CJ86" s="260"/>
      <c r="CK86" s="260"/>
      <c r="CL86" s="260"/>
      <c r="CM86" s="260"/>
      <c r="CN86" s="260"/>
      <c r="CO86" s="260"/>
      <c r="CP86" s="260"/>
      <c r="CQ86" s="260"/>
      <c r="CR86" s="260"/>
      <c r="CS86" s="260"/>
      <c r="CT86" s="260"/>
      <c r="CU86" s="260"/>
      <c r="CV86" s="260"/>
      <c r="CW86" s="260"/>
      <c r="CX86" s="260"/>
      <c r="CY86" s="260"/>
      <c r="CZ86" s="260"/>
      <c r="DA86" s="260"/>
      <c r="DB86" s="260"/>
      <c r="DC86" s="260"/>
      <c r="DD86" s="260"/>
      <c r="DE86" s="260"/>
      <c r="DF86" s="260"/>
      <c r="DG86" s="260"/>
      <c r="DH86" s="260"/>
      <c r="DI86" s="260"/>
      <c r="DJ86" s="260"/>
      <c r="DK86" s="260"/>
      <c r="DL86" s="260"/>
      <c r="DM86" s="260"/>
      <c r="DN86" s="260"/>
      <c r="DO86" s="260"/>
      <c r="DP86" s="260"/>
      <c r="DQ86" s="260"/>
      <c r="DR86" s="260"/>
      <c r="DS86" s="260"/>
      <c r="DT86" s="260"/>
      <c r="DU86" s="260"/>
      <c r="DV86" s="260"/>
      <c r="DW86" s="260"/>
      <c r="DX86" s="260"/>
      <c r="DY86" s="260"/>
      <c r="DZ86" s="260"/>
      <c r="EA86" s="260"/>
      <c r="EB86" s="260"/>
      <c r="EC86" s="260"/>
      <c r="ED86" s="260"/>
      <c r="EE86" s="260"/>
      <c r="EF86" s="260"/>
      <c r="EG86" s="260"/>
      <c r="EH86" s="260"/>
      <c r="EI86" s="260"/>
      <c r="EJ86" s="260"/>
      <c r="EK86" s="260"/>
      <c r="EL86" s="260"/>
      <c r="EM86" s="260"/>
      <c r="EN86" s="260"/>
      <c r="EO86" s="260"/>
      <c r="EP86" s="260"/>
      <c r="EQ86" s="260"/>
      <c r="ER86" s="260"/>
      <c r="ES86" s="260"/>
      <c r="ET86" s="260"/>
      <c r="EU86" s="260"/>
      <c r="EV86" s="260"/>
      <c r="EW86" s="260"/>
      <c r="EX86" s="260"/>
      <c r="EY86" s="260"/>
      <c r="EZ86" s="260"/>
      <c r="FA86" s="260"/>
      <c r="FB86" s="260"/>
      <c r="FC86" s="260"/>
      <c r="FD86" s="260"/>
      <c r="FE86" s="260"/>
      <c r="FF86" s="260"/>
      <c r="FG86" s="260"/>
      <c r="FH86" s="260"/>
      <c r="FI86" s="260"/>
      <c r="FJ86" s="260"/>
      <c r="FK86" s="260"/>
      <c r="FL86" s="260"/>
      <c r="FM86" s="260"/>
      <c r="FN86" s="260"/>
      <c r="FO86" s="260"/>
      <c r="FP86" s="260"/>
      <c r="FQ86" s="260"/>
      <c r="FR86" s="260"/>
      <c r="FS86" s="260"/>
      <c r="FT86" s="260"/>
      <c r="FU86" s="260"/>
      <c r="FV86" s="260"/>
      <c r="FW86" s="260"/>
      <c r="FX86" s="260"/>
      <c r="FY86" s="260"/>
      <c r="FZ86" s="260"/>
      <c r="GA86" s="260"/>
      <c r="GB86" s="260"/>
      <c r="GC86" s="260"/>
      <c r="GD86" s="260"/>
      <c r="GE86" s="260"/>
      <c r="GF86" s="260"/>
      <c r="GG86" s="260"/>
      <c r="GH86" s="260"/>
      <c r="GI86" s="260"/>
      <c r="GJ86" s="260"/>
      <c r="GK86" s="260"/>
      <c r="GL86" s="260"/>
      <c r="GM86" s="260"/>
      <c r="GN86" s="260"/>
      <c r="GO86" s="260"/>
      <c r="GP86" s="260"/>
      <c r="GQ86" s="260"/>
      <c r="GR86" s="260"/>
      <c r="GS86" s="260"/>
      <c r="GT86" s="260"/>
      <c r="GU86" s="260"/>
      <c r="GV86" s="260"/>
      <c r="GW86" s="260"/>
      <c r="GX86" s="260"/>
      <c r="GY86" s="260"/>
      <c r="GZ86" s="260"/>
      <c r="HA86" s="260"/>
      <c r="HB86" s="260"/>
      <c r="HC86" s="260"/>
      <c r="HD86" s="260"/>
      <c r="HE86" s="260"/>
    </row>
    <row r="87" spans="1:213" s="244" customFormat="1" ht="19.2">
      <c r="A87" s="604"/>
      <c r="B87" s="605"/>
      <c r="C87" s="605"/>
      <c r="D87" s="605"/>
      <c r="E87" s="605"/>
      <c r="F87" s="605"/>
      <c r="G87" s="605"/>
      <c r="H87" s="605"/>
      <c r="I87" s="605"/>
      <c r="J87" s="605"/>
      <c r="K87" s="605"/>
      <c r="L87" s="605"/>
      <c r="M87" s="605"/>
      <c r="N87" s="605"/>
      <c r="O87" s="605"/>
      <c r="P87" s="605"/>
      <c r="Q87" s="605"/>
      <c r="R87" s="605"/>
      <c r="S87" s="605"/>
      <c r="T87" s="605"/>
      <c r="U87" s="605"/>
      <c r="V87" s="605"/>
      <c r="W87" s="605"/>
      <c r="X87" s="605"/>
      <c r="Y87" s="605"/>
      <c r="Z87" s="605"/>
      <c r="AA87" s="605"/>
      <c r="AB87" s="605"/>
      <c r="AC87" s="605"/>
      <c r="AD87" s="605"/>
      <c r="AE87" s="605"/>
      <c r="AF87" s="605"/>
      <c r="AG87" s="605"/>
      <c r="AH87" s="605"/>
      <c r="AI87" s="605"/>
      <c r="AJ87" s="605"/>
      <c r="AK87" s="605"/>
      <c r="AL87" s="606"/>
      <c r="AM87" s="558"/>
      <c r="AN87" s="260"/>
      <c r="AO87" s="260"/>
      <c r="AP87" s="260"/>
      <c r="AQ87" s="260"/>
      <c r="AR87" s="260"/>
      <c r="AS87" s="260"/>
      <c r="AT87" s="260"/>
      <c r="AU87" s="260"/>
      <c r="AV87" s="260"/>
      <c r="AW87" s="260"/>
      <c r="AX87" s="260"/>
      <c r="AY87" s="260"/>
      <c r="AZ87" s="260"/>
      <c r="BA87" s="260"/>
      <c r="BB87" s="260"/>
      <c r="BC87" s="260"/>
      <c r="BD87" s="260"/>
      <c r="BE87" s="260"/>
      <c r="BF87" s="260"/>
      <c r="BG87" s="260"/>
      <c r="BH87" s="260"/>
      <c r="BI87" s="260"/>
      <c r="BJ87" s="260"/>
      <c r="BK87" s="260"/>
      <c r="BL87" s="260"/>
      <c r="BM87" s="260"/>
      <c r="BN87" s="260"/>
      <c r="BO87" s="260"/>
      <c r="BP87" s="260"/>
      <c r="BQ87" s="260"/>
      <c r="BR87" s="260"/>
      <c r="BS87" s="260"/>
      <c r="BT87" s="260"/>
      <c r="BU87" s="260"/>
      <c r="BV87" s="260"/>
      <c r="BW87" s="260"/>
      <c r="BX87" s="260"/>
      <c r="BY87" s="260"/>
      <c r="BZ87" s="260"/>
      <c r="CA87" s="260"/>
      <c r="CB87" s="260"/>
      <c r="CC87" s="260"/>
      <c r="CD87" s="260"/>
      <c r="CE87" s="260"/>
      <c r="CF87" s="260"/>
      <c r="CG87" s="260"/>
      <c r="CH87" s="260"/>
      <c r="CI87" s="260"/>
      <c r="CJ87" s="260"/>
      <c r="CK87" s="260"/>
      <c r="CL87" s="260"/>
      <c r="CM87" s="260"/>
      <c r="CN87" s="260"/>
      <c r="CO87" s="260"/>
      <c r="CP87" s="260"/>
      <c r="CQ87" s="260"/>
      <c r="CR87" s="260"/>
      <c r="CS87" s="260"/>
      <c r="CT87" s="260"/>
      <c r="CU87" s="260"/>
      <c r="CV87" s="260"/>
      <c r="CW87" s="260"/>
      <c r="CX87" s="260"/>
      <c r="CY87" s="260"/>
      <c r="CZ87" s="260"/>
      <c r="DA87" s="260"/>
      <c r="DB87" s="260"/>
      <c r="DC87" s="260"/>
      <c r="DD87" s="260"/>
      <c r="DE87" s="260"/>
      <c r="DF87" s="260"/>
      <c r="DG87" s="260"/>
      <c r="DH87" s="260"/>
      <c r="DI87" s="260"/>
      <c r="DJ87" s="260"/>
      <c r="DK87" s="260"/>
      <c r="DL87" s="260"/>
      <c r="DM87" s="260"/>
      <c r="DN87" s="260"/>
      <c r="DO87" s="260"/>
      <c r="DP87" s="260"/>
      <c r="DQ87" s="260"/>
      <c r="DR87" s="260"/>
      <c r="DS87" s="260"/>
      <c r="DT87" s="260"/>
      <c r="DU87" s="260"/>
      <c r="DV87" s="260"/>
      <c r="DW87" s="260"/>
      <c r="DX87" s="260"/>
      <c r="DY87" s="260"/>
      <c r="DZ87" s="260"/>
      <c r="EA87" s="260"/>
      <c r="EB87" s="260"/>
      <c r="EC87" s="260"/>
      <c r="ED87" s="260"/>
      <c r="EE87" s="260"/>
      <c r="EF87" s="260"/>
      <c r="EG87" s="260"/>
      <c r="EH87" s="260"/>
      <c r="EI87" s="260"/>
      <c r="EJ87" s="260"/>
      <c r="EK87" s="260"/>
      <c r="EL87" s="260"/>
      <c r="EM87" s="260"/>
      <c r="EN87" s="260"/>
      <c r="EO87" s="260"/>
      <c r="EP87" s="260"/>
      <c r="EQ87" s="260"/>
      <c r="ER87" s="260"/>
      <c r="ES87" s="260"/>
      <c r="ET87" s="260"/>
      <c r="EU87" s="260"/>
      <c r="EV87" s="260"/>
      <c r="EW87" s="260"/>
      <c r="EX87" s="260"/>
      <c r="EY87" s="260"/>
      <c r="EZ87" s="260"/>
      <c r="FA87" s="260"/>
      <c r="FB87" s="260"/>
      <c r="FC87" s="260"/>
      <c r="FD87" s="260"/>
      <c r="FE87" s="260"/>
      <c r="FF87" s="260"/>
      <c r="FG87" s="260"/>
      <c r="FH87" s="260"/>
      <c r="FI87" s="260"/>
      <c r="FJ87" s="260"/>
      <c r="FK87" s="260"/>
      <c r="FL87" s="260"/>
      <c r="FM87" s="260"/>
      <c r="FN87" s="260"/>
      <c r="FO87" s="260"/>
      <c r="FP87" s="260"/>
      <c r="FQ87" s="260"/>
      <c r="FR87" s="260"/>
      <c r="FS87" s="260"/>
      <c r="FT87" s="260"/>
      <c r="FU87" s="260"/>
      <c r="FV87" s="260"/>
      <c r="FW87" s="260"/>
      <c r="FX87" s="260"/>
      <c r="FY87" s="260"/>
      <c r="FZ87" s="260"/>
      <c r="GA87" s="260"/>
      <c r="GB87" s="260"/>
      <c r="GC87" s="260"/>
      <c r="GD87" s="260"/>
      <c r="GE87" s="260"/>
      <c r="GF87" s="260"/>
      <c r="GG87" s="260"/>
      <c r="GH87" s="260"/>
      <c r="GI87" s="260"/>
      <c r="GJ87" s="260"/>
      <c r="GK87" s="260"/>
      <c r="GL87" s="260"/>
      <c r="GM87" s="260"/>
      <c r="GN87" s="260"/>
      <c r="GO87" s="260"/>
      <c r="GP87" s="260"/>
      <c r="GQ87" s="260"/>
      <c r="GR87" s="260"/>
      <c r="GS87" s="260"/>
      <c r="GT87" s="260"/>
      <c r="GU87" s="260"/>
      <c r="GV87" s="260"/>
      <c r="GW87" s="260"/>
      <c r="GX87" s="260"/>
      <c r="GY87" s="260"/>
      <c r="GZ87" s="260"/>
      <c r="HA87" s="260"/>
      <c r="HB87" s="260"/>
      <c r="HC87" s="260"/>
      <c r="HD87" s="260"/>
      <c r="HE87" s="260"/>
    </row>
    <row r="88" spans="1:213" s="244" customFormat="1" ht="19.5" customHeight="1">
      <c r="A88" s="604"/>
      <c r="B88" s="605"/>
      <c r="C88" s="605"/>
      <c r="D88" s="605"/>
      <c r="E88" s="605"/>
      <c r="F88" s="605"/>
      <c r="G88" s="605"/>
      <c r="H88" s="605"/>
      <c r="I88" s="605"/>
      <c r="J88" s="605"/>
      <c r="K88" s="605"/>
      <c r="L88" s="605"/>
      <c r="M88" s="605"/>
      <c r="N88" s="605"/>
      <c r="O88" s="605"/>
      <c r="P88" s="605"/>
      <c r="Q88" s="605"/>
      <c r="R88" s="605"/>
      <c r="S88" s="605"/>
      <c r="T88" s="605"/>
      <c r="U88" s="605"/>
      <c r="V88" s="605"/>
      <c r="W88" s="605"/>
      <c r="X88" s="605"/>
      <c r="Y88" s="605"/>
      <c r="Z88" s="605"/>
      <c r="AA88" s="605"/>
      <c r="AB88" s="605"/>
      <c r="AC88" s="605"/>
      <c r="AD88" s="605"/>
      <c r="AE88" s="605"/>
      <c r="AF88" s="605"/>
      <c r="AG88" s="605"/>
      <c r="AH88" s="605"/>
      <c r="AI88" s="605"/>
      <c r="AJ88" s="605"/>
      <c r="AK88" s="605"/>
      <c r="AL88" s="606"/>
      <c r="AM88" s="558"/>
      <c r="AN88" s="260"/>
      <c r="AO88" s="260"/>
      <c r="AP88" s="260"/>
      <c r="AQ88" s="260"/>
      <c r="AR88" s="260"/>
      <c r="AS88" s="260"/>
      <c r="AT88" s="260"/>
      <c r="AU88" s="260"/>
      <c r="AV88" s="260"/>
      <c r="AW88" s="260"/>
      <c r="AX88" s="260"/>
      <c r="AY88" s="260"/>
      <c r="AZ88" s="260"/>
      <c r="BA88" s="260"/>
      <c r="BB88" s="260"/>
      <c r="BC88" s="260"/>
      <c r="BD88" s="260"/>
      <c r="BE88" s="260"/>
      <c r="BF88" s="260"/>
      <c r="BG88" s="260"/>
      <c r="BH88" s="260"/>
      <c r="BI88" s="260"/>
      <c r="BJ88" s="260"/>
      <c r="BK88" s="260"/>
      <c r="BL88" s="260"/>
      <c r="BM88" s="260"/>
      <c r="BN88" s="260"/>
      <c r="BO88" s="260"/>
      <c r="BP88" s="260"/>
      <c r="BQ88" s="260"/>
      <c r="BR88" s="260"/>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0"/>
      <c r="CT88" s="260"/>
      <c r="CU88" s="260"/>
      <c r="CV88" s="260"/>
      <c r="CW88" s="260"/>
      <c r="CX88" s="260"/>
      <c r="CY88" s="260"/>
      <c r="CZ88" s="260"/>
      <c r="DA88" s="260"/>
      <c r="DB88" s="260"/>
      <c r="DC88" s="260"/>
      <c r="DD88" s="260"/>
      <c r="DE88" s="260"/>
      <c r="DF88" s="260"/>
      <c r="DG88" s="260"/>
      <c r="DH88" s="260"/>
      <c r="DI88" s="260"/>
      <c r="DJ88" s="260"/>
      <c r="DK88" s="260"/>
      <c r="DL88" s="260"/>
      <c r="DM88" s="260"/>
      <c r="DN88" s="260"/>
      <c r="DO88" s="260"/>
      <c r="DP88" s="260"/>
      <c r="DQ88" s="260"/>
      <c r="DR88" s="260"/>
      <c r="DS88" s="260"/>
      <c r="DT88" s="260"/>
      <c r="DU88" s="260"/>
      <c r="DV88" s="260"/>
      <c r="DW88" s="260"/>
      <c r="DX88" s="260"/>
      <c r="DY88" s="260"/>
      <c r="DZ88" s="260"/>
      <c r="EA88" s="260"/>
      <c r="EB88" s="260"/>
      <c r="EC88" s="260"/>
      <c r="ED88" s="260"/>
      <c r="EE88" s="260"/>
      <c r="EF88" s="260"/>
      <c r="EG88" s="260"/>
      <c r="EH88" s="260"/>
      <c r="EI88" s="260"/>
      <c r="EJ88" s="260"/>
      <c r="EK88" s="260"/>
      <c r="EL88" s="260"/>
      <c r="EM88" s="260"/>
      <c r="EN88" s="260"/>
      <c r="EO88" s="260"/>
      <c r="EP88" s="260"/>
      <c r="EQ88" s="260"/>
      <c r="ER88" s="260"/>
      <c r="ES88" s="260"/>
      <c r="ET88" s="260"/>
      <c r="EU88" s="260"/>
      <c r="EV88" s="260"/>
      <c r="EW88" s="260"/>
      <c r="EX88" s="260"/>
      <c r="EY88" s="260"/>
      <c r="EZ88" s="260"/>
      <c r="FA88" s="260"/>
      <c r="FB88" s="260"/>
      <c r="FC88" s="260"/>
      <c r="FD88" s="260"/>
      <c r="FE88" s="260"/>
      <c r="FF88" s="260"/>
      <c r="FG88" s="260"/>
      <c r="FH88" s="260"/>
      <c r="FI88" s="260"/>
      <c r="FJ88" s="260"/>
      <c r="FK88" s="260"/>
      <c r="FL88" s="260"/>
      <c r="FM88" s="260"/>
      <c r="FN88" s="260"/>
      <c r="FO88" s="260"/>
      <c r="FP88" s="260"/>
      <c r="FQ88" s="260"/>
      <c r="FR88" s="260"/>
      <c r="FS88" s="260"/>
      <c r="FT88" s="260"/>
      <c r="FU88" s="260"/>
      <c r="FV88" s="260"/>
      <c r="FW88" s="260"/>
      <c r="FX88" s="260"/>
      <c r="FY88" s="260"/>
      <c r="FZ88" s="260"/>
      <c r="GA88" s="260"/>
      <c r="GB88" s="260"/>
      <c r="GC88" s="260"/>
      <c r="GD88" s="260"/>
      <c r="GE88" s="260"/>
      <c r="GF88" s="260"/>
      <c r="GG88" s="260"/>
      <c r="GH88" s="260"/>
      <c r="GI88" s="260"/>
      <c r="GJ88" s="260"/>
      <c r="GK88" s="260"/>
      <c r="GL88" s="260"/>
      <c r="GM88" s="260"/>
      <c r="GN88" s="260"/>
      <c r="GO88" s="260"/>
      <c r="GP88" s="260"/>
      <c r="GQ88" s="260"/>
      <c r="GR88" s="260"/>
      <c r="GS88" s="260"/>
      <c r="GT88" s="260"/>
      <c r="GU88" s="260"/>
      <c r="GV88" s="260"/>
      <c r="GW88" s="260"/>
      <c r="GX88" s="260"/>
      <c r="GY88" s="260"/>
      <c r="GZ88" s="260"/>
      <c r="HA88" s="260"/>
      <c r="HB88" s="260"/>
      <c r="HC88" s="260"/>
      <c r="HD88" s="260"/>
      <c r="HE88" s="260"/>
    </row>
    <row r="89" spans="1:213" s="244" customFormat="1" ht="19.5" customHeight="1">
      <c r="A89" s="604"/>
      <c r="B89" s="605"/>
      <c r="C89" s="605"/>
      <c r="D89" s="605"/>
      <c r="E89" s="605"/>
      <c r="F89" s="605"/>
      <c r="G89" s="605"/>
      <c r="H89" s="605"/>
      <c r="I89" s="605"/>
      <c r="J89" s="605"/>
      <c r="K89" s="605"/>
      <c r="L89" s="605"/>
      <c r="M89" s="605"/>
      <c r="N89" s="605"/>
      <c r="O89" s="605"/>
      <c r="P89" s="605"/>
      <c r="Q89" s="605"/>
      <c r="R89" s="605"/>
      <c r="S89" s="605"/>
      <c r="T89" s="605"/>
      <c r="U89" s="605"/>
      <c r="V89" s="605"/>
      <c r="W89" s="605"/>
      <c r="X89" s="605"/>
      <c r="Y89" s="605"/>
      <c r="Z89" s="605"/>
      <c r="AA89" s="605"/>
      <c r="AB89" s="605"/>
      <c r="AC89" s="605"/>
      <c r="AD89" s="605"/>
      <c r="AE89" s="605"/>
      <c r="AF89" s="605"/>
      <c r="AG89" s="605"/>
      <c r="AH89" s="605"/>
      <c r="AI89" s="605"/>
      <c r="AJ89" s="605"/>
      <c r="AK89" s="605"/>
      <c r="AL89" s="606"/>
      <c r="AM89" s="558"/>
      <c r="AN89" s="260"/>
      <c r="AO89" s="260"/>
      <c r="AP89" s="260"/>
      <c r="AQ89" s="260"/>
      <c r="AR89" s="260"/>
      <c r="AS89" s="260"/>
      <c r="AT89" s="260"/>
      <c r="AU89" s="260"/>
      <c r="AV89" s="260"/>
      <c r="AW89" s="260"/>
      <c r="AX89" s="260"/>
      <c r="AY89" s="260"/>
      <c r="AZ89" s="260"/>
      <c r="BA89" s="260"/>
      <c r="BB89" s="260"/>
      <c r="BC89" s="260"/>
      <c r="BD89" s="260"/>
      <c r="BE89" s="260"/>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0"/>
      <c r="CB89" s="260"/>
      <c r="CC89" s="260"/>
      <c r="CD89" s="260"/>
      <c r="CE89" s="260"/>
      <c r="CF89" s="260"/>
      <c r="CG89" s="260"/>
      <c r="CH89" s="260"/>
      <c r="CI89" s="260"/>
      <c r="CJ89" s="260"/>
      <c r="CK89" s="260"/>
      <c r="CL89" s="260"/>
      <c r="CM89" s="260"/>
      <c r="CN89" s="260"/>
      <c r="CO89" s="260"/>
      <c r="CP89" s="260"/>
      <c r="CQ89" s="260"/>
      <c r="CR89" s="260"/>
      <c r="CS89" s="260"/>
      <c r="CT89" s="260"/>
      <c r="CU89" s="260"/>
      <c r="CV89" s="260"/>
      <c r="CW89" s="260"/>
      <c r="CX89" s="260"/>
      <c r="CY89" s="260"/>
      <c r="CZ89" s="260"/>
      <c r="DA89" s="260"/>
      <c r="DB89" s="260"/>
      <c r="DC89" s="260"/>
      <c r="DD89" s="260"/>
      <c r="DE89" s="260"/>
      <c r="DF89" s="260"/>
      <c r="DG89" s="260"/>
      <c r="DH89" s="260"/>
      <c r="DI89" s="260"/>
      <c r="DJ89" s="260"/>
      <c r="DK89" s="260"/>
      <c r="DL89" s="260"/>
      <c r="DM89" s="260"/>
      <c r="DN89" s="260"/>
      <c r="DO89" s="260"/>
      <c r="DP89" s="260"/>
      <c r="DQ89" s="260"/>
      <c r="DR89" s="260"/>
      <c r="DS89" s="260"/>
      <c r="DT89" s="260"/>
      <c r="DU89" s="260"/>
      <c r="DV89" s="260"/>
      <c r="DW89" s="260"/>
      <c r="DX89" s="260"/>
      <c r="DY89" s="260"/>
      <c r="DZ89" s="260"/>
      <c r="EA89" s="260"/>
      <c r="EB89" s="260"/>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0"/>
      <c r="FF89" s="260"/>
      <c r="FG89" s="260"/>
      <c r="FH89" s="260"/>
      <c r="FI89" s="260"/>
      <c r="FJ89" s="260"/>
      <c r="FK89" s="260"/>
      <c r="FL89" s="260"/>
      <c r="FM89" s="260"/>
      <c r="FN89" s="260"/>
      <c r="FO89" s="260"/>
      <c r="FP89" s="260"/>
      <c r="FQ89" s="260"/>
      <c r="FR89" s="260"/>
      <c r="FS89" s="260"/>
      <c r="FT89" s="260"/>
      <c r="FU89" s="260"/>
      <c r="FV89" s="260"/>
      <c r="FW89" s="260"/>
      <c r="FX89" s="260"/>
      <c r="FY89" s="260"/>
      <c r="FZ89" s="260"/>
      <c r="GA89" s="260"/>
      <c r="GB89" s="260"/>
      <c r="GC89" s="260"/>
      <c r="GD89" s="260"/>
      <c r="GE89" s="260"/>
      <c r="GF89" s="260"/>
      <c r="GG89" s="260"/>
      <c r="GH89" s="260"/>
      <c r="GI89" s="260"/>
      <c r="GJ89" s="260"/>
      <c r="GK89" s="260"/>
      <c r="GL89" s="260"/>
      <c r="GM89" s="260"/>
      <c r="GN89" s="260"/>
      <c r="GO89" s="260"/>
      <c r="GP89" s="260"/>
      <c r="GQ89" s="260"/>
      <c r="GR89" s="260"/>
      <c r="GS89" s="260"/>
      <c r="GT89" s="260"/>
      <c r="GU89" s="260"/>
      <c r="GV89" s="260"/>
      <c r="GW89" s="260"/>
      <c r="GX89" s="260"/>
      <c r="GY89" s="260"/>
      <c r="GZ89" s="260"/>
      <c r="HA89" s="260"/>
      <c r="HB89" s="260"/>
      <c r="HC89" s="260"/>
      <c r="HD89" s="260"/>
      <c r="HE89" s="260"/>
    </row>
    <row r="90" spans="1:213" s="244" customFormat="1" ht="19.5" customHeight="1">
      <c r="A90" s="604"/>
      <c r="B90" s="605"/>
      <c r="C90" s="605"/>
      <c r="D90" s="605"/>
      <c r="E90" s="605"/>
      <c r="F90" s="605"/>
      <c r="G90" s="605"/>
      <c r="H90" s="605"/>
      <c r="I90" s="605"/>
      <c r="J90" s="605"/>
      <c r="K90" s="605"/>
      <c r="L90" s="605"/>
      <c r="M90" s="605"/>
      <c r="N90" s="605"/>
      <c r="O90" s="605"/>
      <c r="P90" s="605"/>
      <c r="Q90" s="605"/>
      <c r="R90" s="605"/>
      <c r="S90" s="605"/>
      <c r="T90" s="605"/>
      <c r="U90" s="605"/>
      <c r="V90" s="605"/>
      <c r="W90" s="605"/>
      <c r="X90" s="605"/>
      <c r="Y90" s="605"/>
      <c r="Z90" s="605"/>
      <c r="AA90" s="605"/>
      <c r="AB90" s="605"/>
      <c r="AC90" s="605"/>
      <c r="AD90" s="605"/>
      <c r="AE90" s="605"/>
      <c r="AF90" s="605"/>
      <c r="AG90" s="605"/>
      <c r="AH90" s="605"/>
      <c r="AI90" s="605"/>
      <c r="AJ90" s="605"/>
      <c r="AK90" s="605"/>
      <c r="AL90" s="606"/>
      <c r="AM90" s="558"/>
      <c r="AN90" s="260"/>
      <c r="AO90" s="260"/>
      <c r="AP90" s="260"/>
      <c r="AQ90" s="260"/>
      <c r="AR90" s="260"/>
      <c r="AS90" s="260"/>
      <c r="AT90" s="260"/>
      <c r="AU90" s="260"/>
      <c r="AV90" s="260"/>
      <c r="AW90" s="260"/>
      <c r="AX90" s="260"/>
      <c r="AY90" s="260"/>
      <c r="AZ90" s="260"/>
      <c r="BA90" s="260"/>
      <c r="BB90" s="260"/>
      <c r="BC90" s="260"/>
      <c r="BD90" s="260"/>
      <c r="BE90" s="260"/>
      <c r="BF90" s="260"/>
      <c r="BG90" s="260"/>
      <c r="BH90" s="260"/>
      <c r="BI90" s="260"/>
      <c r="BJ90" s="260"/>
      <c r="BK90" s="260"/>
      <c r="BL90" s="260"/>
      <c r="BM90" s="260"/>
      <c r="BN90" s="260"/>
      <c r="BO90" s="260"/>
      <c r="BP90" s="260"/>
      <c r="BQ90" s="260"/>
      <c r="BR90" s="260"/>
      <c r="BS90" s="260"/>
      <c r="BT90" s="260"/>
      <c r="BU90" s="260"/>
      <c r="BV90" s="260"/>
      <c r="BW90" s="260"/>
      <c r="BX90" s="260"/>
      <c r="BY90" s="260"/>
      <c r="BZ90" s="260"/>
      <c r="CA90" s="260"/>
      <c r="CB90" s="260"/>
      <c r="CC90" s="260"/>
      <c r="CD90" s="260"/>
      <c r="CE90" s="260"/>
      <c r="CF90" s="260"/>
      <c r="CG90" s="260"/>
      <c r="CH90" s="260"/>
      <c r="CI90" s="260"/>
      <c r="CJ90" s="260"/>
      <c r="CK90" s="260"/>
      <c r="CL90" s="260"/>
      <c r="CM90" s="260"/>
      <c r="CN90" s="260"/>
      <c r="CO90" s="260"/>
      <c r="CP90" s="260"/>
      <c r="CQ90" s="260"/>
      <c r="CR90" s="260"/>
      <c r="CS90" s="260"/>
      <c r="CT90" s="260"/>
      <c r="CU90" s="260"/>
      <c r="CV90" s="260"/>
      <c r="CW90" s="260"/>
      <c r="CX90" s="260"/>
      <c r="CY90" s="260"/>
      <c r="CZ90" s="260"/>
      <c r="DA90" s="260"/>
      <c r="DB90" s="260"/>
      <c r="DC90" s="260"/>
      <c r="DD90" s="260"/>
      <c r="DE90" s="260"/>
      <c r="DF90" s="260"/>
      <c r="DG90" s="260"/>
      <c r="DH90" s="260"/>
      <c r="DI90" s="260"/>
      <c r="DJ90" s="260"/>
      <c r="DK90" s="260"/>
      <c r="DL90" s="260"/>
      <c r="DM90" s="260"/>
      <c r="DN90" s="260"/>
      <c r="DO90" s="260"/>
      <c r="DP90" s="260"/>
      <c r="DQ90" s="260"/>
      <c r="DR90" s="260"/>
      <c r="DS90" s="260"/>
      <c r="DT90" s="260"/>
      <c r="DU90" s="260"/>
      <c r="DV90" s="260"/>
      <c r="DW90" s="260"/>
      <c r="DX90" s="260"/>
      <c r="DY90" s="260"/>
      <c r="DZ90" s="260"/>
      <c r="EA90" s="260"/>
      <c r="EB90" s="260"/>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0"/>
      <c r="FF90" s="260"/>
      <c r="FG90" s="260"/>
      <c r="FH90" s="260"/>
      <c r="FI90" s="260"/>
      <c r="FJ90" s="260"/>
      <c r="FK90" s="260"/>
      <c r="FL90" s="260"/>
      <c r="FM90" s="260"/>
      <c r="FN90" s="260"/>
      <c r="FO90" s="260"/>
      <c r="FP90" s="260"/>
      <c r="FQ90" s="260"/>
      <c r="FR90" s="260"/>
      <c r="FS90" s="260"/>
      <c r="FT90" s="260"/>
      <c r="FU90" s="260"/>
      <c r="FV90" s="260"/>
      <c r="FW90" s="260"/>
      <c r="FX90" s="260"/>
      <c r="FY90" s="260"/>
      <c r="FZ90" s="260"/>
      <c r="GA90" s="260"/>
      <c r="GB90" s="260"/>
      <c r="GC90" s="260"/>
      <c r="GD90" s="260"/>
      <c r="GE90" s="260"/>
      <c r="GF90" s="260"/>
      <c r="GG90" s="260"/>
      <c r="GH90" s="260"/>
      <c r="GI90" s="260"/>
      <c r="GJ90" s="260"/>
      <c r="GK90" s="260"/>
      <c r="GL90" s="260"/>
      <c r="GM90" s="260"/>
      <c r="GN90" s="260"/>
      <c r="GO90" s="260"/>
      <c r="GP90" s="260"/>
      <c r="GQ90" s="260"/>
      <c r="GR90" s="260"/>
      <c r="GS90" s="260"/>
      <c r="GT90" s="260"/>
      <c r="GU90" s="260"/>
      <c r="GV90" s="260"/>
      <c r="GW90" s="260"/>
      <c r="GX90" s="260"/>
      <c r="GY90" s="260"/>
      <c r="GZ90" s="260"/>
      <c r="HA90" s="260"/>
      <c r="HB90" s="260"/>
      <c r="HC90" s="260"/>
      <c r="HD90" s="260"/>
      <c r="HE90" s="260"/>
    </row>
    <row r="91" spans="1:213" s="255" customFormat="1" ht="19.5" customHeight="1">
      <c r="A91" s="604"/>
      <c r="B91" s="605"/>
      <c r="C91" s="605"/>
      <c r="D91" s="605"/>
      <c r="E91" s="605"/>
      <c r="F91" s="605"/>
      <c r="G91" s="605"/>
      <c r="H91" s="605"/>
      <c r="I91" s="605"/>
      <c r="J91" s="605"/>
      <c r="K91" s="605"/>
      <c r="L91" s="605"/>
      <c r="M91" s="605"/>
      <c r="N91" s="605"/>
      <c r="O91" s="605"/>
      <c r="P91" s="605"/>
      <c r="Q91" s="605"/>
      <c r="R91" s="605"/>
      <c r="S91" s="605"/>
      <c r="T91" s="605"/>
      <c r="U91" s="605"/>
      <c r="V91" s="605"/>
      <c r="W91" s="605"/>
      <c r="X91" s="605"/>
      <c r="Y91" s="605"/>
      <c r="Z91" s="605"/>
      <c r="AA91" s="605"/>
      <c r="AB91" s="605"/>
      <c r="AC91" s="605"/>
      <c r="AD91" s="605"/>
      <c r="AE91" s="605"/>
      <c r="AF91" s="605"/>
      <c r="AG91" s="605"/>
      <c r="AH91" s="605"/>
      <c r="AI91" s="605"/>
      <c r="AJ91" s="605"/>
      <c r="AK91" s="605"/>
      <c r="AL91" s="606"/>
      <c r="AM91" s="558"/>
      <c r="AN91" s="289"/>
      <c r="AO91" s="289"/>
      <c r="AP91" s="289"/>
      <c r="AQ91" s="289"/>
      <c r="AR91" s="289"/>
      <c r="AS91" s="289"/>
      <c r="AT91" s="289"/>
      <c r="AU91" s="289"/>
      <c r="AV91" s="289"/>
      <c r="AW91" s="289"/>
      <c r="AX91" s="289"/>
      <c r="AY91" s="289"/>
      <c r="AZ91" s="289"/>
      <c r="BA91" s="289"/>
      <c r="BB91" s="289"/>
      <c r="BC91" s="289"/>
      <c r="BD91" s="289"/>
      <c r="BE91" s="289"/>
      <c r="BF91" s="289"/>
      <c r="BG91" s="289"/>
      <c r="BH91" s="289"/>
      <c r="BI91" s="289"/>
      <c r="BJ91" s="289"/>
      <c r="BK91" s="289"/>
      <c r="BL91" s="289"/>
      <c r="BM91" s="289"/>
      <c r="BN91" s="289"/>
      <c r="BO91" s="289"/>
      <c r="BP91" s="289"/>
      <c r="BQ91" s="289"/>
      <c r="BR91" s="289"/>
      <c r="BS91" s="289"/>
      <c r="BT91" s="289"/>
      <c r="BU91" s="289"/>
      <c r="BV91" s="289"/>
      <c r="BW91" s="289"/>
      <c r="BX91" s="289"/>
      <c r="BY91" s="289"/>
      <c r="BZ91" s="289"/>
      <c r="CA91" s="289"/>
      <c r="CB91" s="289"/>
      <c r="CC91" s="289"/>
      <c r="CD91" s="289"/>
      <c r="CE91" s="289"/>
      <c r="CF91" s="289"/>
      <c r="CG91" s="289"/>
      <c r="CH91" s="289"/>
      <c r="CI91" s="289"/>
      <c r="CJ91" s="289"/>
      <c r="CK91" s="289"/>
      <c r="CL91" s="289"/>
      <c r="CM91" s="289"/>
      <c r="CN91" s="289"/>
      <c r="CO91" s="289"/>
      <c r="CP91" s="289"/>
      <c r="CQ91" s="289"/>
      <c r="CR91" s="289"/>
      <c r="CS91" s="289"/>
      <c r="CT91" s="289"/>
      <c r="CU91" s="289"/>
      <c r="CV91" s="289"/>
      <c r="CW91" s="289"/>
      <c r="CX91" s="289"/>
      <c r="CY91" s="289"/>
      <c r="CZ91" s="289"/>
      <c r="DA91" s="289"/>
      <c r="DB91" s="289"/>
      <c r="DC91" s="289"/>
      <c r="DD91" s="289"/>
      <c r="DE91" s="289"/>
      <c r="DF91" s="289"/>
      <c r="DG91" s="289"/>
      <c r="DH91" s="289"/>
      <c r="DI91" s="289"/>
      <c r="DJ91" s="289"/>
      <c r="DK91" s="289"/>
      <c r="DL91" s="289"/>
      <c r="DM91" s="289"/>
      <c r="DN91" s="289"/>
      <c r="DO91" s="289"/>
      <c r="DP91" s="289"/>
      <c r="DQ91" s="289"/>
      <c r="DR91" s="289"/>
      <c r="DS91" s="289"/>
      <c r="DT91" s="289"/>
      <c r="DU91" s="289"/>
      <c r="DV91" s="289"/>
      <c r="DW91" s="289"/>
      <c r="DX91" s="289"/>
      <c r="DY91" s="289"/>
      <c r="DZ91" s="289"/>
      <c r="EA91" s="289"/>
      <c r="EB91" s="289"/>
      <c r="EC91" s="289"/>
      <c r="ED91" s="289"/>
      <c r="EE91" s="289"/>
      <c r="EF91" s="289"/>
      <c r="EG91" s="289"/>
      <c r="EH91" s="289"/>
      <c r="EI91" s="289"/>
      <c r="EJ91" s="289"/>
      <c r="EK91" s="289"/>
      <c r="EL91" s="289"/>
      <c r="EM91" s="289"/>
      <c r="EN91" s="289"/>
      <c r="EO91" s="289"/>
      <c r="EP91" s="289"/>
      <c r="EQ91" s="289"/>
      <c r="ER91" s="289"/>
      <c r="ES91" s="289"/>
      <c r="ET91" s="289"/>
      <c r="EU91" s="289"/>
      <c r="EV91" s="289"/>
      <c r="EW91" s="289"/>
      <c r="EX91" s="289"/>
      <c r="EY91" s="289"/>
      <c r="EZ91" s="289"/>
      <c r="FA91" s="289"/>
      <c r="FB91" s="289"/>
      <c r="FC91" s="289"/>
      <c r="FD91" s="289"/>
      <c r="FE91" s="289"/>
      <c r="FF91" s="289"/>
      <c r="FG91" s="289"/>
      <c r="FH91" s="289"/>
      <c r="FI91" s="289"/>
      <c r="FJ91" s="289"/>
      <c r="FK91" s="289"/>
      <c r="FL91" s="289"/>
      <c r="FM91" s="289"/>
      <c r="FN91" s="289"/>
      <c r="FO91" s="289"/>
      <c r="FP91" s="289"/>
      <c r="FQ91" s="289"/>
      <c r="FR91" s="289"/>
      <c r="FS91" s="289"/>
      <c r="FT91" s="289"/>
      <c r="FU91" s="289"/>
      <c r="FV91" s="289"/>
      <c r="FW91" s="289"/>
      <c r="FX91" s="289"/>
      <c r="FY91" s="289"/>
      <c r="FZ91" s="289"/>
      <c r="GA91" s="289"/>
      <c r="GB91" s="289"/>
      <c r="GC91" s="289"/>
      <c r="GD91" s="289"/>
      <c r="GE91" s="289"/>
      <c r="GF91" s="289"/>
      <c r="GG91" s="289"/>
      <c r="GH91" s="289"/>
      <c r="GI91" s="289"/>
      <c r="GJ91" s="289"/>
      <c r="GK91" s="289"/>
      <c r="GL91" s="289"/>
      <c r="GM91" s="289"/>
      <c r="GN91" s="289"/>
      <c r="GO91" s="289"/>
      <c r="GP91" s="289"/>
      <c r="GQ91" s="289"/>
      <c r="GR91" s="289"/>
      <c r="GS91" s="289"/>
      <c r="GT91" s="289"/>
      <c r="GU91" s="289"/>
      <c r="GV91" s="289"/>
      <c r="GW91" s="289"/>
      <c r="GX91" s="289"/>
      <c r="GY91" s="289"/>
      <c r="GZ91" s="289"/>
      <c r="HA91" s="289"/>
      <c r="HB91" s="289"/>
      <c r="HC91" s="289"/>
      <c r="HD91" s="289"/>
      <c r="HE91" s="289"/>
    </row>
    <row r="92" spans="1:213" s="244" customFormat="1" ht="19.649999999999999" customHeight="1">
      <c r="A92" s="607"/>
      <c r="B92" s="605"/>
      <c r="C92" s="605"/>
      <c r="D92" s="605"/>
      <c r="E92" s="605"/>
      <c r="F92" s="605"/>
      <c r="G92" s="605"/>
      <c r="H92" s="605"/>
      <c r="I92" s="605"/>
      <c r="J92" s="605"/>
      <c r="K92" s="605"/>
      <c r="L92" s="605"/>
      <c r="M92" s="605"/>
      <c r="N92" s="605"/>
      <c r="O92" s="605"/>
      <c r="P92" s="605"/>
      <c r="Q92" s="605"/>
      <c r="R92" s="605"/>
      <c r="S92" s="605"/>
      <c r="T92" s="605"/>
      <c r="U92" s="605"/>
      <c r="V92" s="605"/>
      <c r="W92" s="605"/>
      <c r="X92" s="605"/>
      <c r="Y92" s="605"/>
      <c r="Z92" s="605"/>
      <c r="AA92" s="605"/>
      <c r="AB92" s="605"/>
      <c r="AC92" s="605"/>
      <c r="AD92" s="605"/>
      <c r="AE92" s="605"/>
      <c r="AF92" s="605"/>
      <c r="AG92" s="605"/>
      <c r="AH92" s="605"/>
      <c r="AI92" s="605"/>
      <c r="AJ92" s="605"/>
      <c r="AK92" s="605"/>
      <c r="AL92" s="606"/>
      <c r="AM92" s="558"/>
      <c r="AN92" s="260"/>
      <c r="AO92" s="260"/>
      <c r="AP92" s="260"/>
      <c r="AQ92" s="260"/>
      <c r="AR92" s="260"/>
      <c r="AS92" s="260"/>
      <c r="AT92" s="260"/>
      <c r="AU92" s="260"/>
      <c r="AV92" s="260"/>
      <c r="AW92" s="260"/>
      <c r="AX92" s="260"/>
      <c r="AY92" s="260"/>
      <c r="AZ92" s="260"/>
      <c r="BA92" s="260"/>
      <c r="BB92" s="260"/>
      <c r="BC92" s="260"/>
      <c r="BD92" s="260"/>
      <c r="BE92" s="260"/>
      <c r="BF92" s="260"/>
      <c r="BG92" s="260"/>
      <c r="BH92" s="260"/>
      <c r="BI92" s="260"/>
      <c r="BJ92" s="260"/>
      <c r="BK92" s="260"/>
      <c r="BL92" s="260"/>
      <c r="BM92" s="260"/>
      <c r="BN92" s="260"/>
      <c r="BO92" s="260"/>
      <c r="BP92" s="260"/>
      <c r="BQ92" s="260"/>
      <c r="BR92" s="260"/>
      <c r="BS92" s="260"/>
      <c r="BT92" s="260"/>
      <c r="BU92" s="260"/>
      <c r="BV92" s="260"/>
      <c r="BW92" s="260"/>
      <c r="BX92" s="260"/>
      <c r="BY92" s="260"/>
      <c r="BZ92" s="260"/>
      <c r="CA92" s="260"/>
      <c r="CB92" s="260"/>
      <c r="CC92" s="260"/>
      <c r="CD92" s="260"/>
      <c r="CE92" s="260"/>
      <c r="CF92" s="260"/>
      <c r="CG92" s="260"/>
      <c r="CH92" s="260"/>
      <c r="CI92" s="260"/>
      <c r="CJ92" s="260"/>
      <c r="CK92" s="260"/>
      <c r="CL92" s="260"/>
      <c r="CM92" s="260"/>
      <c r="CN92" s="260"/>
      <c r="CO92" s="260"/>
      <c r="CP92" s="260"/>
      <c r="CQ92" s="260"/>
      <c r="CR92" s="260"/>
      <c r="CS92" s="260"/>
      <c r="CT92" s="260"/>
      <c r="CU92" s="260"/>
      <c r="CV92" s="260"/>
      <c r="CW92" s="260"/>
      <c r="CX92" s="260"/>
      <c r="CY92" s="260"/>
      <c r="CZ92" s="260"/>
      <c r="DA92" s="260"/>
      <c r="DB92" s="260"/>
      <c r="DC92" s="260"/>
      <c r="DD92" s="260"/>
      <c r="DE92" s="260"/>
      <c r="DF92" s="260"/>
      <c r="DG92" s="260"/>
      <c r="DH92" s="260"/>
      <c r="DI92" s="260"/>
      <c r="DJ92" s="260"/>
      <c r="DK92" s="260"/>
      <c r="DL92" s="260"/>
      <c r="DM92" s="260"/>
      <c r="DN92" s="260"/>
      <c r="DO92" s="260"/>
      <c r="DP92" s="260"/>
      <c r="DQ92" s="260"/>
      <c r="DR92" s="260"/>
      <c r="DS92" s="260"/>
      <c r="DT92" s="260"/>
      <c r="DU92" s="260"/>
      <c r="DV92" s="260"/>
      <c r="DW92" s="260"/>
      <c r="DX92" s="260"/>
      <c r="DY92" s="260"/>
      <c r="DZ92" s="260"/>
      <c r="EA92" s="260"/>
      <c r="EB92" s="260"/>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0"/>
      <c r="FF92" s="260"/>
      <c r="FG92" s="260"/>
      <c r="FH92" s="260"/>
      <c r="FI92" s="260"/>
      <c r="FJ92" s="260"/>
      <c r="FK92" s="260"/>
      <c r="FL92" s="260"/>
      <c r="FM92" s="260"/>
      <c r="FN92" s="260"/>
      <c r="FO92" s="260"/>
      <c r="FP92" s="260"/>
      <c r="FQ92" s="260"/>
      <c r="FR92" s="260"/>
      <c r="FS92" s="260"/>
      <c r="FT92" s="260"/>
      <c r="FU92" s="260"/>
      <c r="FV92" s="260"/>
      <c r="FW92" s="260"/>
      <c r="FX92" s="260"/>
      <c r="FY92" s="260"/>
      <c r="FZ92" s="260"/>
      <c r="GA92" s="260"/>
      <c r="GB92" s="260"/>
      <c r="GC92" s="260"/>
      <c r="GD92" s="260"/>
      <c r="GE92" s="260"/>
      <c r="GF92" s="260"/>
      <c r="GG92" s="260"/>
      <c r="GH92" s="260"/>
      <c r="GI92" s="260"/>
      <c r="GJ92" s="260"/>
      <c r="GK92" s="260"/>
      <c r="GL92" s="260"/>
      <c r="GM92" s="260"/>
      <c r="GN92" s="260"/>
      <c r="GO92" s="260"/>
      <c r="GP92" s="260"/>
      <c r="GQ92" s="260"/>
      <c r="GR92" s="260"/>
      <c r="GS92" s="260"/>
      <c r="GT92" s="260"/>
      <c r="GU92" s="260"/>
      <c r="GV92" s="260"/>
      <c r="GW92" s="260"/>
      <c r="GX92" s="260"/>
      <c r="GY92" s="260"/>
      <c r="GZ92" s="260"/>
      <c r="HA92" s="260"/>
      <c r="HB92" s="260"/>
      <c r="HC92" s="260"/>
      <c r="HD92" s="260"/>
      <c r="HE92" s="260"/>
    </row>
    <row r="93" spans="1:213" s="244" customFormat="1" ht="19.649999999999999" customHeight="1">
      <c r="A93" s="607"/>
      <c r="B93" s="605"/>
      <c r="C93" s="605"/>
      <c r="D93" s="605"/>
      <c r="E93" s="605"/>
      <c r="F93" s="605"/>
      <c r="G93" s="605"/>
      <c r="H93" s="605"/>
      <c r="I93" s="605"/>
      <c r="J93" s="605"/>
      <c r="K93" s="605"/>
      <c r="L93" s="605"/>
      <c r="M93" s="605"/>
      <c r="N93" s="605"/>
      <c r="O93" s="605"/>
      <c r="P93" s="605"/>
      <c r="Q93" s="605"/>
      <c r="R93" s="605"/>
      <c r="S93" s="605"/>
      <c r="T93" s="605"/>
      <c r="U93" s="605"/>
      <c r="V93" s="605"/>
      <c r="W93" s="605"/>
      <c r="X93" s="605"/>
      <c r="Y93" s="605"/>
      <c r="Z93" s="605"/>
      <c r="AA93" s="605"/>
      <c r="AB93" s="605"/>
      <c r="AC93" s="605"/>
      <c r="AD93" s="605"/>
      <c r="AE93" s="605"/>
      <c r="AF93" s="605"/>
      <c r="AG93" s="605"/>
      <c r="AH93" s="605"/>
      <c r="AI93" s="605"/>
      <c r="AJ93" s="605"/>
      <c r="AK93" s="605"/>
      <c r="AL93" s="606"/>
      <c r="AM93" s="558"/>
      <c r="AN93" s="260"/>
      <c r="AO93" s="260"/>
      <c r="AP93" s="260"/>
      <c r="AQ93" s="260"/>
      <c r="AR93" s="260"/>
      <c r="AS93" s="260"/>
      <c r="AT93" s="260"/>
      <c r="AU93" s="260"/>
      <c r="AV93" s="260"/>
      <c r="AW93" s="260"/>
      <c r="AX93" s="260"/>
      <c r="AY93" s="260"/>
      <c r="AZ93" s="260"/>
      <c r="BA93" s="260"/>
      <c r="BB93" s="260"/>
      <c r="BC93" s="260"/>
      <c r="BD93" s="260"/>
      <c r="BE93" s="260"/>
      <c r="BF93" s="260"/>
      <c r="BG93" s="260"/>
      <c r="BH93" s="260"/>
      <c r="BI93" s="260"/>
      <c r="BJ93" s="260"/>
      <c r="BK93" s="260"/>
      <c r="BL93" s="260"/>
      <c r="BM93" s="260"/>
      <c r="BN93" s="260"/>
      <c r="BO93" s="260"/>
      <c r="BP93" s="260"/>
      <c r="BQ93" s="260"/>
      <c r="BR93" s="260"/>
      <c r="BS93" s="260"/>
      <c r="BT93" s="260"/>
      <c r="BU93" s="260"/>
      <c r="BV93" s="260"/>
      <c r="BW93" s="260"/>
      <c r="BX93" s="260"/>
      <c r="BY93" s="260"/>
      <c r="BZ93" s="260"/>
      <c r="CA93" s="260"/>
      <c r="CB93" s="260"/>
      <c r="CC93" s="260"/>
      <c r="CD93" s="260"/>
      <c r="CE93" s="260"/>
      <c r="CF93" s="260"/>
      <c r="CG93" s="260"/>
      <c r="CH93" s="260"/>
      <c r="CI93" s="260"/>
      <c r="CJ93" s="260"/>
      <c r="CK93" s="260"/>
      <c r="CL93" s="260"/>
      <c r="CM93" s="260"/>
      <c r="CN93" s="260"/>
      <c r="CO93" s="260"/>
      <c r="CP93" s="260"/>
      <c r="CQ93" s="260"/>
      <c r="CR93" s="260"/>
      <c r="CS93" s="260"/>
      <c r="CT93" s="260"/>
      <c r="CU93" s="260"/>
      <c r="CV93" s="260"/>
      <c r="CW93" s="260"/>
      <c r="CX93" s="260"/>
      <c r="CY93" s="260"/>
      <c r="CZ93" s="260"/>
      <c r="DA93" s="260"/>
      <c r="DB93" s="260"/>
      <c r="DC93" s="260"/>
      <c r="DD93" s="260"/>
      <c r="DE93" s="260"/>
      <c r="DF93" s="260"/>
      <c r="DG93" s="260"/>
      <c r="DH93" s="260"/>
      <c r="DI93" s="260"/>
      <c r="DJ93" s="260"/>
      <c r="DK93" s="260"/>
      <c r="DL93" s="260"/>
      <c r="DM93" s="260"/>
      <c r="DN93" s="260"/>
      <c r="DO93" s="260"/>
      <c r="DP93" s="260"/>
      <c r="DQ93" s="260"/>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c r="FF93" s="260"/>
      <c r="FG93" s="260"/>
      <c r="FH93" s="260"/>
      <c r="FI93" s="260"/>
      <c r="FJ93" s="260"/>
      <c r="FK93" s="260"/>
      <c r="FL93" s="260"/>
      <c r="FM93" s="260"/>
      <c r="FN93" s="260"/>
      <c r="FO93" s="260"/>
      <c r="FP93" s="260"/>
      <c r="FQ93" s="260"/>
      <c r="FR93" s="260"/>
      <c r="FS93" s="260"/>
      <c r="FT93" s="260"/>
      <c r="FU93" s="260"/>
      <c r="FV93" s="260"/>
      <c r="FW93" s="260"/>
      <c r="FX93" s="260"/>
      <c r="FY93" s="260"/>
      <c r="FZ93" s="260"/>
      <c r="GA93" s="260"/>
      <c r="GB93" s="260"/>
      <c r="GC93" s="260"/>
      <c r="GD93" s="260"/>
      <c r="GE93" s="260"/>
      <c r="GF93" s="260"/>
      <c r="GG93" s="260"/>
      <c r="GH93" s="260"/>
      <c r="GI93" s="260"/>
      <c r="GJ93" s="260"/>
      <c r="GK93" s="260"/>
      <c r="GL93" s="260"/>
      <c r="GM93" s="260"/>
      <c r="GN93" s="260"/>
      <c r="GO93" s="260"/>
      <c r="GP93" s="260"/>
      <c r="GQ93" s="260"/>
      <c r="GR93" s="260"/>
      <c r="GS93" s="260"/>
      <c r="GT93" s="260"/>
      <c r="GU93" s="260"/>
      <c r="GV93" s="260"/>
      <c r="GW93" s="260"/>
      <c r="GX93" s="260"/>
      <c r="GY93" s="260"/>
      <c r="GZ93" s="260"/>
      <c r="HA93" s="260"/>
      <c r="HB93" s="260"/>
      <c r="HC93" s="260"/>
      <c r="HD93" s="260"/>
      <c r="HE93" s="260"/>
    </row>
    <row r="94" spans="1:213" s="244" customFormat="1" ht="19.649999999999999" customHeight="1">
      <c r="A94" s="607"/>
      <c r="B94" s="605"/>
      <c r="C94" s="605"/>
      <c r="D94" s="605"/>
      <c r="E94" s="605"/>
      <c r="F94" s="605"/>
      <c r="G94" s="605"/>
      <c r="H94" s="605"/>
      <c r="I94" s="605"/>
      <c r="J94" s="605"/>
      <c r="K94" s="605"/>
      <c r="L94" s="605"/>
      <c r="M94" s="605"/>
      <c r="N94" s="605"/>
      <c r="O94" s="605"/>
      <c r="P94" s="605"/>
      <c r="Q94" s="605"/>
      <c r="R94" s="605"/>
      <c r="S94" s="605"/>
      <c r="T94" s="605"/>
      <c r="U94" s="605"/>
      <c r="V94" s="605"/>
      <c r="W94" s="605"/>
      <c r="X94" s="605"/>
      <c r="Y94" s="605"/>
      <c r="Z94" s="605"/>
      <c r="AA94" s="605"/>
      <c r="AB94" s="605"/>
      <c r="AC94" s="605"/>
      <c r="AD94" s="605"/>
      <c r="AE94" s="605"/>
      <c r="AF94" s="605"/>
      <c r="AG94" s="605"/>
      <c r="AH94" s="605"/>
      <c r="AI94" s="605"/>
      <c r="AJ94" s="605"/>
      <c r="AK94" s="605"/>
      <c r="AL94" s="606"/>
      <c r="AM94" s="558"/>
      <c r="AN94" s="260"/>
      <c r="AO94" s="260"/>
      <c r="AP94" s="260"/>
      <c r="AQ94" s="260"/>
      <c r="AR94" s="260"/>
      <c r="AS94" s="260"/>
      <c r="AT94" s="260"/>
      <c r="AU94" s="260"/>
      <c r="AV94" s="260"/>
      <c r="AW94" s="260"/>
      <c r="AX94" s="260"/>
      <c r="AY94" s="260"/>
      <c r="AZ94" s="260"/>
      <c r="BA94" s="260"/>
      <c r="BB94" s="260"/>
      <c r="BC94" s="260"/>
      <c r="BD94" s="260"/>
      <c r="BE94" s="260"/>
      <c r="BF94" s="260"/>
      <c r="BG94" s="260"/>
      <c r="BH94" s="260"/>
      <c r="BI94" s="260"/>
      <c r="BJ94" s="260"/>
      <c r="BK94" s="260"/>
      <c r="BL94" s="260"/>
      <c r="BM94" s="260"/>
      <c r="BN94" s="260"/>
      <c r="BO94" s="260"/>
      <c r="BP94" s="260"/>
      <c r="BQ94" s="260"/>
      <c r="BR94" s="260"/>
      <c r="BS94" s="260"/>
      <c r="BT94" s="260"/>
      <c r="BU94" s="260"/>
      <c r="BV94" s="260"/>
      <c r="BW94" s="260"/>
      <c r="BX94" s="260"/>
      <c r="BY94" s="260"/>
      <c r="BZ94" s="260"/>
      <c r="CA94" s="260"/>
      <c r="CB94" s="260"/>
      <c r="CC94" s="260"/>
      <c r="CD94" s="260"/>
      <c r="CE94" s="260"/>
      <c r="CF94" s="260"/>
      <c r="CG94" s="260"/>
      <c r="CH94" s="260"/>
      <c r="CI94" s="260"/>
      <c r="CJ94" s="260"/>
      <c r="CK94" s="260"/>
      <c r="CL94" s="260"/>
      <c r="CM94" s="260"/>
      <c r="CN94" s="260"/>
      <c r="CO94" s="260"/>
      <c r="CP94" s="260"/>
      <c r="CQ94" s="260"/>
      <c r="CR94" s="260"/>
      <c r="CS94" s="260"/>
      <c r="CT94" s="260"/>
      <c r="CU94" s="260"/>
      <c r="CV94" s="260"/>
      <c r="CW94" s="260"/>
      <c r="CX94" s="260"/>
      <c r="CY94" s="260"/>
      <c r="CZ94" s="260"/>
      <c r="DA94" s="260"/>
      <c r="DB94" s="260"/>
      <c r="DC94" s="260"/>
      <c r="DD94" s="260"/>
      <c r="DE94" s="260"/>
      <c r="DF94" s="260"/>
      <c r="DG94" s="260"/>
      <c r="DH94" s="260"/>
      <c r="DI94" s="260"/>
      <c r="DJ94" s="260"/>
      <c r="DK94" s="260"/>
      <c r="DL94" s="260"/>
      <c r="DM94" s="260"/>
      <c r="DN94" s="260"/>
      <c r="DO94" s="260"/>
      <c r="DP94" s="260"/>
      <c r="DQ94" s="260"/>
      <c r="DR94" s="260"/>
      <c r="DS94" s="260"/>
      <c r="DT94" s="260"/>
      <c r="DU94" s="260"/>
      <c r="DV94" s="260"/>
      <c r="DW94" s="260"/>
      <c r="DX94" s="260"/>
      <c r="DY94" s="260"/>
      <c r="DZ94" s="260"/>
      <c r="EA94" s="260"/>
      <c r="EB94" s="260"/>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0"/>
      <c r="FF94" s="260"/>
      <c r="FG94" s="260"/>
      <c r="FH94" s="260"/>
      <c r="FI94" s="260"/>
      <c r="FJ94" s="260"/>
      <c r="FK94" s="260"/>
      <c r="FL94" s="260"/>
      <c r="FM94" s="260"/>
      <c r="FN94" s="260"/>
      <c r="FO94" s="260"/>
      <c r="FP94" s="260"/>
      <c r="FQ94" s="260"/>
      <c r="FR94" s="260"/>
      <c r="FS94" s="260"/>
      <c r="FT94" s="260"/>
      <c r="FU94" s="260"/>
      <c r="FV94" s="260"/>
      <c r="FW94" s="260"/>
      <c r="FX94" s="260"/>
      <c r="FY94" s="260"/>
      <c r="FZ94" s="260"/>
      <c r="GA94" s="260"/>
      <c r="GB94" s="260"/>
      <c r="GC94" s="260"/>
      <c r="GD94" s="260"/>
      <c r="GE94" s="260"/>
      <c r="GF94" s="260"/>
      <c r="GG94" s="260"/>
      <c r="GH94" s="260"/>
      <c r="GI94" s="260"/>
      <c r="GJ94" s="260"/>
      <c r="GK94" s="260"/>
      <c r="GL94" s="260"/>
      <c r="GM94" s="260"/>
      <c r="GN94" s="260"/>
      <c r="GO94" s="260"/>
      <c r="GP94" s="260"/>
      <c r="GQ94" s="260"/>
      <c r="GR94" s="260"/>
      <c r="GS94" s="260"/>
      <c r="GT94" s="260"/>
      <c r="GU94" s="260"/>
      <c r="GV94" s="260"/>
      <c r="GW94" s="260"/>
      <c r="GX94" s="260"/>
      <c r="GY94" s="260"/>
      <c r="GZ94" s="260"/>
      <c r="HA94" s="260"/>
      <c r="HB94" s="260"/>
      <c r="HC94" s="260"/>
      <c r="HD94" s="260"/>
      <c r="HE94" s="260"/>
    </row>
    <row r="95" spans="1:213" s="244" customFormat="1" ht="19.649999999999999" customHeight="1">
      <c r="A95" s="607"/>
      <c r="B95" s="605"/>
      <c r="C95" s="605"/>
      <c r="D95" s="605"/>
      <c r="E95" s="605"/>
      <c r="F95" s="605"/>
      <c r="G95" s="605"/>
      <c r="H95" s="605"/>
      <c r="I95" s="605"/>
      <c r="J95" s="605"/>
      <c r="K95" s="605"/>
      <c r="L95" s="605"/>
      <c r="M95" s="605"/>
      <c r="N95" s="605"/>
      <c r="O95" s="605"/>
      <c r="P95" s="605"/>
      <c r="Q95" s="605"/>
      <c r="R95" s="605"/>
      <c r="S95" s="605"/>
      <c r="T95" s="605"/>
      <c r="U95" s="605"/>
      <c r="V95" s="605"/>
      <c r="W95" s="605"/>
      <c r="X95" s="605"/>
      <c r="Y95" s="605"/>
      <c r="Z95" s="605"/>
      <c r="AA95" s="605"/>
      <c r="AB95" s="605"/>
      <c r="AC95" s="605"/>
      <c r="AD95" s="605"/>
      <c r="AE95" s="605"/>
      <c r="AF95" s="605"/>
      <c r="AG95" s="605"/>
      <c r="AH95" s="605"/>
      <c r="AI95" s="605"/>
      <c r="AJ95" s="605"/>
      <c r="AK95" s="605"/>
      <c r="AL95" s="606"/>
      <c r="AM95" s="558"/>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0"/>
      <c r="BU95" s="260"/>
      <c r="BV95" s="260"/>
      <c r="BW95" s="260"/>
      <c r="BX95" s="260"/>
      <c r="BY95" s="260"/>
      <c r="BZ95" s="260"/>
      <c r="CA95" s="260"/>
      <c r="CB95" s="260"/>
      <c r="CC95" s="260"/>
      <c r="CD95" s="260"/>
      <c r="CE95" s="260"/>
      <c r="CF95" s="260"/>
      <c r="CG95" s="260"/>
      <c r="CH95" s="260"/>
      <c r="CI95" s="260"/>
      <c r="CJ95" s="260"/>
      <c r="CK95" s="260"/>
      <c r="CL95" s="260"/>
      <c r="CM95" s="260"/>
      <c r="CN95" s="260"/>
      <c r="CO95" s="260"/>
      <c r="CP95" s="260"/>
      <c r="CQ95" s="260"/>
      <c r="CR95" s="260"/>
      <c r="CS95" s="260"/>
      <c r="CT95" s="260"/>
      <c r="CU95" s="260"/>
      <c r="CV95" s="260"/>
      <c r="CW95" s="260"/>
      <c r="CX95" s="260"/>
      <c r="CY95" s="260"/>
      <c r="CZ95" s="260"/>
      <c r="DA95" s="260"/>
      <c r="DB95" s="260"/>
      <c r="DC95" s="260"/>
      <c r="DD95" s="260"/>
      <c r="DE95" s="260"/>
      <c r="DF95" s="260"/>
      <c r="DG95" s="260"/>
      <c r="DH95" s="260"/>
      <c r="DI95" s="260"/>
      <c r="DJ95" s="260"/>
      <c r="DK95" s="260"/>
      <c r="DL95" s="260"/>
      <c r="DM95" s="260"/>
      <c r="DN95" s="260"/>
      <c r="DO95" s="260"/>
      <c r="DP95" s="260"/>
      <c r="DQ95" s="260"/>
      <c r="DR95" s="260"/>
      <c r="DS95" s="260"/>
      <c r="DT95" s="260"/>
      <c r="DU95" s="260"/>
      <c r="DV95" s="260"/>
      <c r="DW95" s="260"/>
      <c r="DX95" s="260"/>
      <c r="DY95" s="260"/>
      <c r="DZ95" s="260"/>
      <c r="EA95" s="260"/>
      <c r="EB95" s="260"/>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0"/>
      <c r="FF95" s="260"/>
      <c r="FG95" s="260"/>
      <c r="FH95" s="260"/>
      <c r="FI95" s="260"/>
      <c r="FJ95" s="260"/>
      <c r="FK95" s="260"/>
      <c r="FL95" s="260"/>
      <c r="FM95" s="260"/>
      <c r="FN95" s="260"/>
      <c r="FO95" s="260"/>
      <c r="FP95" s="260"/>
      <c r="FQ95" s="260"/>
      <c r="FR95" s="260"/>
      <c r="FS95" s="260"/>
      <c r="FT95" s="260"/>
      <c r="FU95" s="260"/>
      <c r="FV95" s="260"/>
      <c r="FW95" s="260"/>
      <c r="FX95" s="260"/>
      <c r="FY95" s="260"/>
      <c r="FZ95" s="260"/>
      <c r="GA95" s="260"/>
      <c r="GB95" s="260"/>
      <c r="GC95" s="260"/>
      <c r="GD95" s="260"/>
      <c r="GE95" s="260"/>
      <c r="GF95" s="260"/>
      <c r="GG95" s="260"/>
      <c r="GH95" s="260"/>
      <c r="GI95" s="260"/>
      <c r="GJ95" s="260"/>
      <c r="GK95" s="260"/>
      <c r="GL95" s="260"/>
      <c r="GM95" s="260"/>
      <c r="GN95" s="260"/>
      <c r="GO95" s="260"/>
      <c r="GP95" s="260"/>
      <c r="GQ95" s="260"/>
      <c r="GR95" s="260"/>
      <c r="GS95" s="260"/>
      <c r="GT95" s="260"/>
      <c r="GU95" s="260"/>
      <c r="GV95" s="260"/>
      <c r="GW95" s="260"/>
      <c r="GX95" s="260"/>
      <c r="GY95" s="260"/>
      <c r="GZ95" s="260"/>
      <c r="HA95" s="260"/>
      <c r="HB95" s="260"/>
      <c r="HC95" s="260"/>
      <c r="HD95" s="260"/>
      <c r="HE95" s="260"/>
    </row>
    <row r="96" spans="1:213" s="244" customFormat="1" ht="19.649999999999999" customHeight="1">
      <c r="A96" s="607"/>
      <c r="B96" s="605"/>
      <c r="C96" s="605"/>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5"/>
      <c r="AC96" s="605"/>
      <c r="AD96" s="605"/>
      <c r="AE96" s="605"/>
      <c r="AF96" s="605"/>
      <c r="AG96" s="605"/>
      <c r="AH96" s="605"/>
      <c r="AI96" s="605"/>
      <c r="AJ96" s="605"/>
      <c r="AK96" s="605"/>
      <c r="AL96" s="606"/>
      <c r="AM96" s="558"/>
      <c r="AN96" s="260"/>
      <c r="AO96" s="260"/>
      <c r="AP96" s="260"/>
      <c r="AQ96" s="260"/>
      <c r="AR96" s="260"/>
      <c r="AS96" s="260"/>
      <c r="AT96" s="260"/>
      <c r="AU96" s="260"/>
      <c r="AV96" s="260"/>
      <c r="AW96" s="260"/>
      <c r="AX96" s="260"/>
      <c r="AY96" s="260"/>
      <c r="AZ96" s="260"/>
      <c r="BA96" s="260"/>
      <c r="BB96" s="260"/>
      <c r="BC96" s="260"/>
      <c r="BD96" s="260"/>
      <c r="BE96" s="260"/>
      <c r="BF96" s="260"/>
      <c r="BG96" s="260"/>
      <c r="BH96" s="260"/>
      <c r="BI96" s="260"/>
      <c r="BJ96" s="260"/>
      <c r="BK96" s="260"/>
      <c r="BL96" s="260"/>
      <c r="BM96" s="260"/>
      <c r="BN96" s="260"/>
      <c r="BO96" s="260"/>
      <c r="BP96" s="260"/>
      <c r="BQ96" s="260"/>
      <c r="BR96" s="260"/>
      <c r="BS96" s="260"/>
      <c r="BT96" s="260"/>
      <c r="BU96" s="260"/>
      <c r="BV96" s="260"/>
      <c r="BW96" s="260"/>
      <c r="BX96" s="260"/>
      <c r="BY96" s="260"/>
      <c r="BZ96" s="260"/>
      <c r="CA96" s="260"/>
      <c r="CB96" s="260"/>
      <c r="CC96" s="260"/>
      <c r="CD96" s="260"/>
      <c r="CE96" s="260"/>
      <c r="CF96" s="260"/>
      <c r="CG96" s="260"/>
      <c r="CH96" s="260"/>
      <c r="CI96" s="260"/>
      <c r="CJ96" s="260"/>
      <c r="CK96" s="260"/>
      <c r="CL96" s="260"/>
      <c r="CM96" s="260"/>
      <c r="CN96" s="260"/>
      <c r="CO96" s="260"/>
      <c r="CP96" s="260"/>
      <c r="CQ96" s="260"/>
      <c r="CR96" s="260"/>
      <c r="CS96" s="260"/>
      <c r="CT96" s="260"/>
      <c r="CU96" s="260"/>
      <c r="CV96" s="260"/>
      <c r="CW96" s="260"/>
      <c r="CX96" s="260"/>
      <c r="CY96" s="260"/>
      <c r="CZ96" s="260"/>
      <c r="DA96" s="260"/>
      <c r="DB96" s="260"/>
      <c r="DC96" s="260"/>
      <c r="DD96" s="260"/>
      <c r="DE96" s="260"/>
      <c r="DF96" s="260"/>
      <c r="DG96" s="260"/>
      <c r="DH96" s="260"/>
      <c r="DI96" s="260"/>
      <c r="DJ96" s="260"/>
      <c r="DK96" s="260"/>
      <c r="DL96" s="260"/>
      <c r="DM96" s="260"/>
      <c r="DN96" s="260"/>
      <c r="DO96" s="260"/>
      <c r="DP96" s="260"/>
      <c r="DQ96" s="260"/>
      <c r="DR96" s="260"/>
      <c r="DS96" s="260"/>
      <c r="DT96" s="260"/>
      <c r="DU96" s="260"/>
      <c r="DV96" s="260"/>
      <c r="DW96" s="260"/>
      <c r="DX96" s="260"/>
      <c r="DY96" s="260"/>
      <c r="DZ96" s="260"/>
      <c r="EA96" s="260"/>
      <c r="EB96" s="260"/>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0"/>
      <c r="FF96" s="260"/>
      <c r="FG96" s="260"/>
      <c r="FH96" s="260"/>
      <c r="FI96" s="260"/>
      <c r="FJ96" s="260"/>
      <c r="FK96" s="260"/>
      <c r="FL96" s="260"/>
      <c r="FM96" s="260"/>
      <c r="FN96" s="260"/>
      <c r="FO96" s="260"/>
      <c r="FP96" s="260"/>
      <c r="FQ96" s="260"/>
      <c r="FR96" s="260"/>
      <c r="FS96" s="260"/>
      <c r="FT96" s="260"/>
      <c r="FU96" s="260"/>
      <c r="FV96" s="260"/>
      <c r="FW96" s="260"/>
      <c r="FX96" s="260"/>
      <c r="FY96" s="260"/>
      <c r="FZ96" s="260"/>
      <c r="GA96" s="260"/>
      <c r="GB96" s="260"/>
      <c r="GC96" s="260"/>
      <c r="GD96" s="260"/>
      <c r="GE96" s="260"/>
      <c r="GF96" s="260"/>
      <c r="GG96" s="260"/>
      <c r="GH96" s="260"/>
      <c r="GI96" s="260"/>
      <c r="GJ96" s="260"/>
      <c r="GK96" s="260"/>
      <c r="GL96" s="260"/>
      <c r="GM96" s="260"/>
      <c r="GN96" s="260"/>
      <c r="GO96" s="260"/>
      <c r="GP96" s="260"/>
      <c r="GQ96" s="260"/>
      <c r="GR96" s="260"/>
      <c r="GS96" s="260"/>
      <c r="GT96" s="260"/>
      <c r="GU96" s="260"/>
      <c r="GV96" s="260"/>
      <c r="GW96" s="260"/>
      <c r="GX96" s="260"/>
      <c r="GY96" s="260"/>
      <c r="GZ96" s="260"/>
      <c r="HA96" s="260"/>
      <c r="HB96" s="260"/>
      <c r="HC96" s="260"/>
      <c r="HD96" s="260"/>
      <c r="HE96" s="260"/>
    </row>
    <row r="97" spans="1:213" s="244" customFormat="1" ht="19.649999999999999" customHeight="1">
      <c r="A97" s="607"/>
      <c r="B97" s="605"/>
      <c r="C97" s="605"/>
      <c r="D97" s="605"/>
      <c r="E97" s="605"/>
      <c r="F97" s="605"/>
      <c r="G97" s="605"/>
      <c r="H97" s="605"/>
      <c r="I97" s="605"/>
      <c r="J97" s="605"/>
      <c r="K97" s="605"/>
      <c r="L97" s="605"/>
      <c r="M97" s="605"/>
      <c r="N97" s="605"/>
      <c r="O97" s="605"/>
      <c r="P97" s="605"/>
      <c r="Q97" s="605"/>
      <c r="R97" s="605"/>
      <c r="S97" s="605"/>
      <c r="T97" s="605"/>
      <c r="U97" s="605"/>
      <c r="V97" s="605"/>
      <c r="W97" s="605"/>
      <c r="X97" s="605"/>
      <c r="Y97" s="605"/>
      <c r="Z97" s="605"/>
      <c r="AA97" s="605"/>
      <c r="AB97" s="605"/>
      <c r="AC97" s="605"/>
      <c r="AD97" s="605"/>
      <c r="AE97" s="605"/>
      <c r="AF97" s="605"/>
      <c r="AG97" s="605"/>
      <c r="AH97" s="605"/>
      <c r="AI97" s="605"/>
      <c r="AJ97" s="605"/>
      <c r="AK97" s="605"/>
      <c r="AL97" s="606"/>
      <c r="AM97" s="558"/>
      <c r="AN97" s="260"/>
      <c r="AO97" s="260"/>
      <c r="AP97" s="260"/>
      <c r="AQ97" s="260"/>
      <c r="AR97" s="260"/>
      <c r="AS97" s="260"/>
      <c r="AT97" s="260"/>
      <c r="AU97" s="260"/>
      <c r="AV97" s="260"/>
      <c r="AW97" s="260"/>
      <c r="AX97" s="260"/>
      <c r="AY97" s="260"/>
      <c r="AZ97" s="260"/>
      <c r="BA97" s="260"/>
      <c r="BB97" s="260"/>
      <c r="BC97" s="260"/>
      <c r="BD97" s="260"/>
      <c r="BE97" s="260"/>
      <c r="BF97" s="260"/>
      <c r="BG97" s="260"/>
      <c r="BH97" s="260"/>
      <c r="BI97" s="260"/>
      <c r="BJ97" s="260"/>
      <c r="BK97" s="260"/>
      <c r="BL97" s="260"/>
      <c r="BM97" s="260"/>
      <c r="BN97" s="260"/>
      <c r="BO97" s="260"/>
      <c r="BP97" s="260"/>
      <c r="BQ97" s="260"/>
      <c r="BR97" s="260"/>
      <c r="BS97" s="260"/>
      <c r="BT97" s="260"/>
      <c r="BU97" s="260"/>
      <c r="BV97" s="260"/>
      <c r="BW97" s="260"/>
      <c r="BX97" s="260"/>
      <c r="BY97" s="260"/>
      <c r="BZ97" s="260"/>
      <c r="CA97" s="260"/>
      <c r="CB97" s="260"/>
      <c r="CC97" s="260"/>
      <c r="CD97" s="260"/>
      <c r="CE97" s="260"/>
      <c r="CF97" s="260"/>
      <c r="CG97" s="260"/>
      <c r="CH97" s="260"/>
      <c r="CI97" s="260"/>
      <c r="CJ97" s="260"/>
      <c r="CK97" s="260"/>
      <c r="CL97" s="260"/>
      <c r="CM97" s="260"/>
      <c r="CN97" s="260"/>
      <c r="CO97" s="260"/>
      <c r="CP97" s="260"/>
      <c r="CQ97" s="260"/>
      <c r="CR97" s="260"/>
      <c r="CS97" s="260"/>
      <c r="CT97" s="260"/>
      <c r="CU97" s="260"/>
      <c r="CV97" s="260"/>
      <c r="CW97" s="260"/>
      <c r="CX97" s="260"/>
      <c r="CY97" s="260"/>
      <c r="CZ97" s="260"/>
      <c r="DA97" s="260"/>
      <c r="DB97" s="260"/>
      <c r="DC97" s="260"/>
      <c r="DD97" s="260"/>
      <c r="DE97" s="260"/>
      <c r="DF97" s="260"/>
      <c r="DG97" s="260"/>
      <c r="DH97" s="260"/>
      <c r="DI97" s="260"/>
      <c r="DJ97" s="260"/>
      <c r="DK97" s="260"/>
      <c r="DL97" s="260"/>
      <c r="DM97" s="260"/>
      <c r="DN97" s="260"/>
      <c r="DO97" s="260"/>
      <c r="DP97" s="260"/>
      <c r="DQ97" s="260"/>
      <c r="DR97" s="260"/>
      <c r="DS97" s="260"/>
      <c r="DT97" s="260"/>
      <c r="DU97" s="260"/>
      <c r="DV97" s="260"/>
      <c r="DW97" s="260"/>
      <c r="DX97" s="260"/>
      <c r="DY97" s="260"/>
      <c r="DZ97" s="260"/>
      <c r="EA97" s="260"/>
      <c r="EB97" s="260"/>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0"/>
      <c r="FF97" s="260"/>
      <c r="FG97" s="260"/>
      <c r="FH97" s="260"/>
      <c r="FI97" s="260"/>
      <c r="FJ97" s="260"/>
      <c r="FK97" s="260"/>
      <c r="FL97" s="260"/>
      <c r="FM97" s="260"/>
      <c r="FN97" s="260"/>
      <c r="FO97" s="260"/>
      <c r="FP97" s="260"/>
      <c r="FQ97" s="260"/>
      <c r="FR97" s="260"/>
      <c r="FS97" s="260"/>
      <c r="FT97" s="260"/>
      <c r="FU97" s="260"/>
      <c r="FV97" s="260"/>
      <c r="FW97" s="260"/>
      <c r="FX97" s="260"/>
      <c r="FY97" s="260"/>
      <c r="FZ97" s="260"/>
      <c r="GA97" s="260"/>
      <c r="GB97" s="260"/>
      <c r="GC97" s="260"/>
      <c r="GD97" s="260"/>
      <c r="GE97" s="260"/>
      <c r="GF97" s="260"/>
      <c r="GG97" s="260"/>
      <c r="GH97" s="260"/>
      <c r="GI97" s="260"/>
      <c r="GJ97" s="260"/>
      <c r="GK97" s="260"/>
      <c r="GL97" s="260"/>
      <c r="GM97" s="260"/>
      <c r="GN97" s="260"/>
      <c r="GO97" s="260"/>
      <c r="GP97" s="260"/>
      <c r="GQ97" s="260"/>
      <c r="GR97" s="260"/>
      <c r="GS97" s="260"/>
      <c r="GT97" s="260"/>
      <c r="GU97" s="260"/>
      <c r="GV97" s="260"/>
      <c r="GW97" s="260"/>
      <c r="GX97" s="260"/>
      <c r="GY97" s="260"/>
      <c r="GZ97" s="260"/>
      <c r="HA97" s="260"/>
      <c r="HB97" s="260"/>
      <c r="HC97" s="260"/>
      <c r="HD97" s="260"/>
      <c r="HE97" s="260"/>
    </row>
    <row r="98" spans="1:213" s="244" customFormat="1" ht="19.2">
      <c r="A98" s="607"/>
      <c r="B98" s="605"/>
      <c r="C98" s="605"/>
      <c r="D98" s="605"/>
      <c r="E98" s="605"/>
      <c r="F98" s="605"/>
      <c r="G98" s="605"/>
      <c r="H98" s="605"/>
      <c r="I98" s="605"/>
      <c r="J98" s="605"/>
      <c r="K98" s="605"/>
      <c r="L98" s="605"/>
      <c r="M98" s="605"/>
      <c r="N98" s="605"/>
      <c r="O98" s="605"/>
      <c r="P98" s="605"/>
      <c r="Q98" s="605"/>
      <c r="R98" s="605"/>
      <c r="S98" s="605"/>
      <c r="T98" s="605"/>
      <c r="U98" s="605"/>
      <c r="V98" s="605"/>
      <c r="W98" s="605"/>
      <c r="X98" s="605"/>
      <c r="Y98" s="605"/>
      <c r="Z98" s="605"/>
      <c r="AA98" s="605"/>
      <c r="AB98" s="605"/>
      <c r="AC98" s="605"/>
      <c r="AD98" s="605"/>
      <c r="AE98" s="605"/>
      <c r="AF98" s="605"/>
      <c r="AG98" s="605"/>
      <c r="AH98" s="605"/>
      <c r="AI98" s="605"/>
      <c r="AJ98" s="605"/>
      <c r="AK98" s="605"/>
      <c r="AL98" s="606"/>
      <c r="AM98" s="558"/>
      <c r="AN98" s="260"/>
      <c r="AO98" s="260"/>
      <c r="AP98" s="260"/>
      <c r="AQ98" s="260"/>
      <c r="AR98" s="260"/>
      <c r="AS98" s="260"/>
      <c r="AT98" s="260"/>
      <c r="AU98" s="260"/>
      <c r="AV98" s="260"/>
      <c r="AW98" s="260"/>
      <c r="AX98" s="260"/>
      <c r="AY98" s="260"/>
      <c r="AZ98" s="260"/>
      <c r="BA98" s="260"/>
      <c r="BB98" s="260"/>
      <c r="BC98" s="260"/>
      <c r="BD98" s="260"/>
      <c r="BE98" s="260"/>
      <c r="BF98" s="260"/>
      <c r="BG98" s="260"/>
      <c r="BH98" s="260"/>
      <c r="BI98" s="260"/>
      <c r="BJ98" s="260"/>
      <c r="BK98" s="260"/>
      <c r="BL98" s="260"/>
      <c r="BM98" s="260"/>
      <c r="BN98" s="260"/>
      <c r="BO98" s="260"/>
      <c r="BP98" s="260"/>
      <c r="BQ98" s="260"/>
      <c r="BR98" s="260"/>
      <c r="BS98" s="260"/>
      <c r="BT98" s="260"/>
      <c r="BU98" s="260"/>
      <c r="BV98" s="260"/>
      <c r="BW98" s="260"/>
      <c r="BX98" s="260"/>
      <c r="BY98" s="260"/>
      <c r="BZ98" s="260"/>
      <c r="CA98" s="260"/>
      <c r="CB98" s="260"/>
      <c r="CC98" s="260"/>
      <c r="CD98" s="260"/>
      <c r="CE98" s="260"/>
      <c r="CF98" s="260"/>
      <c r="CG98" s="260"/>
      <c r="CH98" s="260"/>
      <c r="CI98" s="260"/>
      <c r="CJ98" s="260"/>
      <c r="CK98" s="260"/>
      <c r="CL98" s="260"/>
      <c r="CM98" s="260"/>
      <c r="CN98" s="260"/>
      <c r="CO98" s="260"/>
      <c r="CP98" s="260"/>
      <c r="CQ98" s="260"/>
      <c r="CR98" s="260"/>
      <c r="CS98" s="260"/>
      <c r="CT98" s="260"/>
      <c r="CU98" s="260"/>
      <c r="CV98" s="260"/>
      <c r="CW98" s="260"/>
      <c r="CX98" s="260"/>
      <c r="CY98" s="260"/>
      <c r="CZ98" s="260"/>
      <c r="DA98" s="260"/>
      <c r="DB98" s="260"/>
      <c r="DC98" s="260"/>
      <c r="DD98" s="260"/>
      <c r="DE98" s="260"/>
      <c r="DF98" s="260"/>
      <c r="DG98" s="260"/>
      <c r="DH98" s="260"/>
      <c r="DI98" s="260"/>
      <c r="DJ98" s="260"/>
      <c r="DK98" s="260"/>
      <c r="DL98" s="260"/>
      <c r="DM98" s="260"/>
      <c r="DN98" s="260"/>
      <c r="DO98" s="260"/>
      <c r="DP98" s="260"/>
      <c r="DQ98" s="260"/>
      <c r="DR98" s="260"/>
      <c r="DS98" s="260"/>
      <c r="DT98" s="260"/>
      <c r="DU98" s="260"/>
      <c r="DV98" s="260"/>
      <c r="DW98" s="260"/>
      <c r="DX98" s="260"/>
      <c r="DY98" s="260"/>
      <c r="DZ98" s="260"/>
      <c r="EA98" s="260"/>
      <c r="EB98" s="260"/>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0"/>
      <c r="FF98" s="260"/>
      <c r="FG98" s="260"/>
      <c r="FH98" s="260"/>
      <c r="FI98" s="260"/>
      <c r="FJ98" s="260"/>
      <c r="FK98" s="260"/>
      <c r="FL98" s="260"/>
      <c r="FM98" s="260"/>
      <c r="FN98" s="260"/>
      <c r="FO98" s="260"/>
      <c r="FP98" s="260"/>
      <c r="FQ98" s="260"/>
      <c r="FR98" s="260"/>
      <c r="FS98" s="260"/>
      <c r="FT98" s="260"/>
      <c r="FU98" s="260"/>
      <c r="FV98" s="260"/>
      <c r="FW98" s="260"/>
      <c r="FX98" s="260"/>
      <c r="FY98" s="260"/>
      <c r="FZ98" s="260"/>
      <c r="GA98" s="260"/>
      <c r="GB98" s="260"/>
      <c r="GC98" s="260"/>
      <c r="GD98" s="260"/>
      <c r="GE98" s="260"/>
      <c r="GF98" s="260"/>
      <c r="GG98" s="260"/>
      <c r="GH98" s="260"/>
      <c r="GI98" s="260"/>
      <c r="GJ98" s="260"/>
      <c r="GK98" s="260"/>
      <c r="GL98" s="260"/>
      <c r="GM98" s="260"/>
      <c r="GN98" s="260"/>
      <c r="GO98" s="260"/>
      <c r="GP98" s="260"/>
      <c r="GQ98" s="260"/>
      <c r="GR98" s="260"/>
      <c r="GS98" s="260"/>
      <c r="GT98" s="260"/>
      <c r="GU98" s="260"/>
      <c r="GV98" s="260"/>
      <c r="GW98" s="260"/>
      <c r="GX98" s="260"/>
      <c r="GY98" s="260"/>
      <c r="GZ98" s="260"/>
      <c r="HA98" s="260"/>
      <c r="HB98" s="260"/>
      <c r="HC98" s="260"/>
      <c r="HD98" s="260"/>
      <c r="HE98" s="260"/>
    </row>
    <row r="99" spans="1:213" s="244" customFormat="1" ht="19.5" customHeight="1">
      <c r="A99" s="607"/>
      <c r="B99" s="605"/>
      <c r="C99" s="605"/>
      <c r="D99" s="605"/>
      <c r="E99" s="605"/>
      <c r="F99" s="605"/>
      <c r="G99" s="605"/>
      <c r="H99" s="605"/>
      <c r="I99" s="605"/>
      <c r="J99" s="605"/>
      <c r="K99" s="605"/>
      <c r="L99" s="605"/>
      <c r="M99" s="605"/>
      <c r="N99" s="605"/>
      <c r="O99" s="605"/>
      <c r="P99" s="605"/>
      <c r="Q99" s="605"/>
      <c r="R99" s="605"/>
      <c r="S99" s="605"/>
      <c r="T99" s="605"/>
      <c r="U99" s="605"/>
      <c r="V99" s="605"/>
      <c r="W99" s="605"/>
      <c r="X99" s="605"/>
      <c r="Y99" s="605"/>
      <c r="Z99" s="605"/>
      <c r="AA99" s="605"/>
      <c r="AB99" s="605"/>
      <c r="AC99" s="605"/>
      <c r="AD99" s="605"/>
      <c r="AE99" s="605"/>
      <c r="AF99" s="605"/>
      <c r="AG99" s="605"/>
      <c r="AH99" s="605"/>
      <c r="AI99" s="605"/>
      <c r="AJ99" s="605"/>
      <c r="AK99" s="605"/>
      <c r="AL99" s="606"/>
      <c r="AM99" s="558"/>
      <c r="AN99" s="260"/>
      <c r="AO99" s="260"/>
      <c r="AP99" s="260"/>
      <c r="AQ99" s="260"/>
      <c r="AR99" s="260"/>
      <c r="AS99" s="260"/>
      <c r="AT99" s="260"/>
      <c r="AU99" s="260"/>
      <c r="AV99" s="260"/>
      <c r="AW99" s="260"/>
      <c r="AX99" s="260"/>
      <c r="AY99" s="260"/>
      <c r="AZ99" s="260"/>
      <c r="BA99" s="260"/>
      <c r="BB99" s="260"/>
      <c r="BC99" s="260"/>
      <c r="BD99" s="260"/>
      <c r="BE99" s="260"/>
      <c r="BF99" s="260"/>
      <c r="BG99" s="260"/>
      <c r="BH99" s="260"/>
      <c r="BI99" s="260"/>
      <c r="BJ99" s="260"/>
      <c r="BK99" s="260"/>
      <c r="BL99" s="260"/>
      <c r="BM99" s="260"/>
      <c r="BN99" s="260"/>
      <c r="BO99" s="260"/>
      <c r="BP99" s="260"/>
      <c r="BQ99" s="260"/>
      <c r="BR99" s="260"/>
      <c r="BS99" s="260"/>
      <c r="BT99" s="260"/>
      <c r="BU99" s="260"/>
      <c r="BV99" s="260"/>
      <c r="BW99" s="260"/>
      <c r="BX99" s="260"/>
      <c r="BY99" s="260"/>
      <c r="BZ99" s="260"/>
      <c r="CA99" s="260"/>
      <c r="CB99" s="260"/>
      <c r="CC99" s="260"/>
      <c r="CD99" s="260"/>
      <c r="CE99" s="260"/>
      <c r="CF99" s="260"/>
      <c r="CG99" s="260"/>
      <c r="CH99" s="260"/>
      <c r="CI99" s="260"/>
      <c r="CJ99" s="260"/>
      <c r="CK99" s="260"/>
      <c r="CL99" s="260"/>
      <c r="CM99" s="260"/>
      <c r="CN99" s="260"/>
      <c r="CO99" s="260"/>
      <c r="CP99" s="260"/>
      <c r="CQ99" s="260"/>
      <c r="CR99" s="260"/>
      <c r="CS99" s="260"/>
      <c r="CT99" s="260"/>
      <c r="CU99" s="260"/>
      <c r="CV99" s="260"/>
      <c r="CW99" s="260"/>
      <c r="CX99" s="260"/>
      <c r="CY99" s="260"/>
      <c r="CZ99" s="260"/>
      <c r="DA99" s="260"/>
      <c r="DB99" s="260"/>
      <c r="DC99" s="260"/>
      <c r="DD99" s="260"/>
      <c r="DE99" s="260"/>
      <c r="DF99" s="260"/>
      <c r="DG99" s="260"/>
      <c r="DH99" s="260"/>
      <c r="DI99" s="260"/>
      <c r="DJ99" s="260"/>
      <c r="DK99" s="260"/>
      <c r="DL99" s="260"/>
      <c r="DM99" s="260"/>
      <c r="DN99" s="260"/>
      <c r="DO99" s="260"/>
      <c r="DP99" s="260"/>
      <c r="DQ99" s="260"/>
      <c r="DR99" s="260"/>
      <c r="DS99" s="260"/>
      <c r="DT99" s="260"/>
      <c r="DU99" s="260"/>
      <c r="DV99" s="260"/>
      <c r="DW99" s="260"/>
      <c r="DX99" s="260"/>
      <c r="DY99" s="260"/>
      <c r="DZ99" s="260"/>
      <c r="EA99" s="260"/>
      <c r="EB99" s="260"/>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0"/>
      <c r="FF99" s="260"/>
      <c r="FG99" s="260"/>
      <c r="FH99" s="260"/>
      <c r="FI99" s="260"/>
      <c r="FJ99" s="260"/>
      <c r="FK99" s="260"/>
      <c r="FL99" s="260"/>
      <c r="FM99" s="260"/>
      <c r="FN99" s="260"/>
      <c r="FO99" s="260"/>
      <c r="FP99" s="260"/>
      <c r="FQ99" s="260"/>
      <c r="FR99" s="260"/>
      <c r="FS99" s="260"/>
      <c r="FT99" s="260"/>
      <c r="FU99" s="260"/>
      <c r="FV99" s="260"/>
      <c r="FW99" s="260"/>
      <c r="FX99" s="260"/>
      <c r="FY99" s="260"/>
      <c r="FZ99" s="260"/>
      <c r="GA99" s="260"/>
      <c r="GB99" s="260"/>
      <c r="GC99" s="260"/>
      <c r="GD99" s="260"/>
      <c r="GE99" s="260"/>
      <c r="GF99" s="260"/>
      <c r="GG99" s="260"/>
      <c r="GH99" s="260"/>
      <c r="GI99" s="260"/>
      <c r="GJ99" s="260"/>
      <c r="GK99" s="260"/>
      <c r="GL99" s="260"/>
      <c r="GM99" s="260"/>
      <c r="GN99" s="260"/>
      <c r="GO99" s="260"/>
      <c r="GP99" s="260"/>
      <c r="GQ99" s="260"/>
      <c r="GR99" s="260"/>
      <c r="GS99" s="260"/>
      <c r="GT99" s="260"/>
      <c r="GU99" s="260"/>
      <c r="GV99" s="260"/>
      <c r="GW99" s="260"/>
      <c r="GX99" s="260"/>
      <c r="GY99" s="260"/>
      <c r="GZ99" s="260"/>
      <c r="HA99" s="260"/>
      <c r="HB99" s="260"/>
      <c r="HC99" s="260"/>
      <c r="HD99" s="260"/>
      <c r="HE99" s="260"/>
    </row>
    <row r="100" spans="1:213" s="244" customFormat="1" ht="19.5" customHeight="1">
      <c r="A100" s="607"/>
      <c r="B100" s="605"/>
      <c r="C100" s="605"/>
      <c r="D100" s="605"/>
      <c r="E100" s="605"/>
      <c r="F100" s="605"/>
      <c r="G100" s="605"/>
      <c r="H100" s="605"/>
      <c r="I100" s="605"/>
      <c r="J100" s="605"/>
      <c r="K100" s="605"/>
      <c r="L100" s="605"/>
      <c r="M100" s="605"/>
      <c r="N100" s="605"/>
      <c r="O100" s="605"/>
      <c r="P100" s="605"/>
      <c r="Q100" s="605"/>
      <c r="R100" s="605"/>
      <c r="S100" s="605"/>
      <c r="T100" s="605"/>
      <c r="U100" s="605"/>
      <c r="V100" s="605"/>
      <c r="W100" s="605"/>
      <c r="X100" s="605"/>
      <c r="Y100" s="605"/>
      <c r="Z100" s="605"/>
      <c r="AA100" s="605"/>
      <c r="AB100" s="605"/>
      <c r="AC100" s="605"/>
      <c r="AD100" s="605"/>
      <c r="AE100" s="605"/>
      <c r="AF100" s="605"/>
      <c r="AG100" s="605"/>
      <c r="AH100" s="605"/>
      <c r="AI100" s="605"/>
      <c r="AJ100" s="605"/>
      <c r="AK100" s="605"/>
      <c r="AL100" s="606"/>
      <c r="AM100" s="558"/>
      <c r="AN100" s="260"/>
      <c r="AO100" s="260"/>
      <c r="AP100" s="260"/>
      <c r="AQ100" s="260"/>
      <c r="AR100" s="260"/>
      <c r="AS100" s="260"/>
      <c r="AT100" s="260"/>
      <c r="AU100" s="260"/>
      <c r="AV100" s="260"/>
      <c r="AW100" s="260"/>
      <c r="AX100" s="260"/>
      <c r="AY100" s="260"/>
      <c r="AZ100" s="260"/>
      <c r="BA100" s="260"/>
      <c r="BB100" s="260"/>
      <c r="BC100" s="260"/>
      <c r="BD100" s="260"/>
      <c r="BE100" s="260"/>
      <c r="BF100" s="260"/>
      <c r="BG100" s="260"/>
      <c r="BH100" s="260"/>
      <c r="BI100" s="260"/>
      <c r="BJ100" s="260"/>
      <c r="BK100" s="260"/>
      <c r="BL100" s="260"/>
      <c r="BM100" s="260"/>
      <c r="BN100" s="260"/>
      <c r="BO100" s="260"/>
      <c r="BP100" s="260"/>
      <c r="BQ100" s="260"/>
      <c r="BR100" s="260"/>
      <c r="BS100" s="260"/>
      <c r="BT100" s="260"/>
      <c r="BU100" s="260"/>
      <c r="BV100" s="260"/>
      <c r="BW100" s="260"/>
      <c r="BX100" s="260"/>
      <c r="BY100" s="260"/>
      <c r="BZ100" s="260"/>
      <c r="CA100" s="260"/>
      <c r="CB100" s="260"/>
      <c r="CC100" s="260"/>
      <c r="CD100" s="260"/>
      <c r="CE100" s="260"/>
      <c r="CF100" s="260"/>
      <c r="CG100" s="260"/>
      <c r="CH100" s="260"/>
      <c r="CI100" s="260"/>
      <c r="CJ100" s="260"/>
      <c r="CK100" s="260"/>
      <c r="CL100" s="260"/>
      <c r="CM100" s="260"/>
      <c r="CN100" s="260"/>
      <c r="CO100" s="260"/>
      <c r="CP100" s="260"/>
      <c r="CQ100" s="260"/>
      <c r="CR100" s="260"/>
      <c r="CS100" s="260"/>
      <c r="CT100" s="260"/>
      <c r="CU100" s="260"/>
      <c r="CV100" s="260"/>
      <c r="CW100" s="260"/>
      <c r="CX100" s="260"/>
      <c r="CY100" s="260"/>
      <c r="CZ100" s="260"/>
      <c r="DA100" s="260"/>
      <c r="DB100" s="260"/>
      <c r="DC100" s="260"/>
      <c r="DD100" s="260"/>
      <c r="DE100" s="260"/>
      <c r="DF100" s="260"/>
      <c r="DG100" s="260"/>
      <c r="DH100" s="260"/>
      <c r="DI100" s="260"/>
      <c r="DJ100" s="260"/>
      <c r="DK100" s="260"/>
      <c r="DL100" s="260"/>
      <c r="DM100" s="260"/>
      <c r="DN100" s="260"/>
      <c r="DO100" s="260"/>
      <c r="DP100" s="260"/>
      <c r="DQ100" s="260"/>
      <c r="DR100" s="260"/>
      <c r="DS100" s="260"/>
      <c r="DT100" s="260"/>
      <c r="DU100" s="260"/>
      <c r="DV100" s="260"/>
      <c r="DW100" s="260"/>
      <c r="DX100" s="260"/>
      <c r="DY100" s="260"/>
      <c r="DZ100" s="260"/>
      <c r="EA100" s="260"/>
      <c r="EB100" s="260"/>
      <c r="EC100" s="260"/>
      <c r="ED100" s="260"/>
      <c r="EE100" s="260"/>
      <c r="EF100" s="260"/>
      <c r="EG100" s="260"/>
      <c r="EH100" s="260"/>
      <c r="EI100" s="260"/>
      <c r="EJ100" s="260"/>
      <c r="EK100" s="260"/>
      <c r="EL100" s="260"/>
      <c r="EM100" s="260"/>
      <c r="EN100" s="260"/>
      <c r="EO100" s="260"/>
      <c r="EP100" s="260"/>
      <c r="EQ100" s="260"/>
      <c r="ER100" s="260"/>
      <c r="ES100" s="260"/>
      <c r="ET100" s="260"/>
      <c r="EU100" s="260"/>
      <c r="EV100" s="260"/>
      <c r="EW100" s="260"/>
      <c r="EX100" s="260"/>
      <c r="EY100" s="260"/>
      <c r="EZ100" s="260"/>
      <c r="FA100" s="260"/>
      <c r="FB100" s="260"/>
      <c r="FC100" s="260"/>
      <c r="FD100" s="260"/>
      <c r="FE100" s="260"/>
      <c r="FF100" s="260"/>
      <c r="FG100" s="260"/>
      <c r="FH100" s="260"/>
      <c r="FI100" s="260"/>
      <c r="FJ100" s="260"/>
      <c r="FK100" s="260"/>
      <c r="FL100" s="260"/>
      <c r="FM100" s="260"/>
      <c r="FN100" s="260"/>
      <c r="FO100" s="260"/>
      <c r="FP100" s="260"/>
      <c r="FQ100" s="260"/>
      <c r="FR100" s="260"/>
      <c r="FS100" s="260"/>
      <c r="FT100" s="260"/>
      <c r="FU100" s="260"/>
      <c r="FV100" s="260"/>
      <c r="FW100" s="260"/>
      <c r="FX100" s="260"/>
      <c r="FY100" s="260"/>
      <c r="FZ100" s="260"/>
      <c r="GA100" s="260"/>
      <c r="GB100" s="260"/>
      <c r="GC100" s="260"/>
      <c r="GD100" s="260"/>
      <c r="GE100" s="260"/>
      <c r="GF100" s="260"/>
      <c r="GG100" s="260"/>
      <c r="GH100" s="260"/>
      <c r="GI100" s="260"/>
      <c r="GJ100" s="260"/>
      <c r="GK100" s="260"/>
      <c r="GL100" s="260"/>
      <c r="GM100" s="260"/>
      <c r="GN100" s="260"/>
      <c r="GO100" s="260"/>
      <c r="GP100" s="260"/>
      <c r="GQ100" s="260"/>
      <c r="GR100" s="260"/>
      <c r="GS100" s="260"/>
      <c r="GT100" s="260"/>
      <c r="GU100" s="260"/>
      <c r="GV100" s="260"/>
      <c r="GW100" s="260"/>
      <c r="GX100" s="260"/>
      <c r="GY100" s="260"/>
      <c r="GZ100" s="260"/>
      <c r="HA100" s="260"/>
      <c r="HB100" s="260"/>
      <c r="HC100" s="260"/>
      <c r="HD100" s="260"/>
      <c r="HE100" s="260"/>
    </row>
    <row r="101" spans="1:213" s="244" customFormat="1" ht="19.5" customHeight="1">
      <c r="A101" s="607"/>
      <c r="B101" s="605"/>
      <c r="C101" s="605"/>
      <c r="D101" s="605"/>
      <c r="E101" s="605"/>
      <c r="F101" s="605"/>
      <c r="G101" s="605"/>
      <c r="H101" s="605"/>
      <c r="I101" s="605"/>
      <c r="J101" s="605"/>
      <c r="K101" s="605"/>
      <c r="L101" s="605"/>
      <c r="M101" s="605"/>
      <c r="N101" s="605"/>
      <c r="O101" s="605"/>
      <c r="P101" s="605"/>
      <c r="Q101" s="605"/>
      <c r="R101" s="605"/>
      <c r="S101" s="605"/>
      <c r="T101" s="605"/>
      <c r="U101" s="605"/>
      <c r="V101" s="605"/>
      <c r="W101" s="605"/>
      <c r="X101" s="605"/>
      <c r="Y101" s="605"/>
      <c r="Z101" s="605"/>
      <c r="AA101" s="605"/>
      <c r="AB101" s="605"/>
      <c r="AC101" s="605"/>
      <c r="AD101" s="605"/>
      <c r="AE101" s="605"/>
      <c r="AF101" s="605"/>
      <c r="AG101" s="605"/>
      <c r="AH101" s="605"/>
      <c r="AI101" s="605"/>
      <c r="AJ101" s="605"/>
      <c r="AK101" s="605"/>
      <c r="AL101" s="606"/>
      <c r="AM101" s="558"/>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S101" s="260"/>
      <c r="CT101" s="260"/>
      <c r="CU101" s="260"/>
      <c r="CV101" s="260"/>
      <c r="CW101" s="260"/>
      <c r="CX101" s="260"/>
      <c r="CY101" s="260"/>
      <c r="CZ101" s="260"/>
      <c r="DA101" s="260"/>
      <c r="DB101" s="260"/>
      <c r="DC101" s="260"/>
      <c r="DD101" s="260"/>
      <c r="DE101" s="260"/>
      <c r="DF101" s="260"/>
      <c r="DG101" s="260"/>
      <c r="DH101" s="260"/>
      <c r="DI101" s="260"/>
      <c r="DJ101" s="260"/>
      <c r="DK101" s="260"/>
      <c r="DL101" s="260"/>
      <c r="DM101" s="260"/>
      <c r="DN101" s="260"/>
      <c r="DO101" s="260"/>
      <c r="DP101" s="260"/>
      <c r="DQ101" s="260"/>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c r="FF101" s="260"/>
      <c r="FG101" s="260"/>
      <c r="FH101" s="260"/>
      <c r="FI101" s="260"/>
      <c r="FJ101" s="260"/>
      <c r="FK101" s="260"/>
      <c r="FL101" s="260"/>
      <c r="FM101" s="260"/>
      <c r="FN101" s="260"/>
      <c r="FO101" s="260"/>
      <c r="FP101" s="260"/>
      <c r="FQ101" s="260"/>
      <c r="FR101" s="260"/>
      <c r="FS101" s="260"/>
      <c r="FT101" s="260"/>
      <c r="FU101" s="260"/>
      <c r="FV101" s="260"/>
      <c r="FW101" s="260"/>
      <c r="FX101" s="260"/>
      <c r="FY101" s="260"/>
      <c r="FZ101" s="260"/>
      <c r="GA101" s="260"/>
      <c r="GB101" s="260"/>
      <c r="GC101" s="260"/>
      <c r="GD101" s="260"/>
      <c r="GE101" s="260"/>
      <c r="GF101" s="260"/>
      <c r="GG101" s="260"/>
      <c r="GH101" s="260"/>
      <c r="GI101" s="260"/>
      <c r="GJ101" s="260"/>
      <c r="GK101" s="260"/>
      <c r="GL101" s="260"/>
      <c r="GM101" s="260"/>
      <c r="GN101" s="260"/>
      <c r="GO101" s="260"/>
      <c r="GP101" s="260"/>
      <c r="GQ101" s="260"/>
      <c r="GR101" s="260"/>
      <c r="GS101" s="260"/>
      <c r="GT101" s="260"/>
      <c r="GU101" s="260"/>
      <c r="GV101" s="260"/>
      <c r="GW101" s="260"/>
      <c r="GX101" s="260"/>
      <c r="GY101" s="260"/>
      <c r="GZ101" s="260"/>
      <c r="HA101" s="260"/>
      <c r="HB101" s="260"/>
      <c r="HC101" s="260"/>
      <c r="HD101" s="260"/>
      <c r="HE101" s="260"/>
    </row>
    <row r="102" spans="1:213" s="255" customFormat="1" ht="19.5" customHeight="1">
      <c r="A102" s="607"/>
      <c r="B102" s="605"/>
      <c r="C102" s="605"/>
      <c r="D102" s="605"/>
      <c r="E102" s="605"/>
      <c r="F102" s="605"/>
      <c r="G102" s="605"/>
      <c r="H102" s="605"/>
      <c r="I102" s="605"/>
      <c r="J102" s="605"/>
      <c r="K102" s="605"/>
      <c r="L102" s="605"/>
      <c r="M102" s="605"/>
      <c r="N102" s="605"/>
      <c r="O102" s="605"/>
      <c r="P102" s="605"/>
      <c r="Q102" s="605"/>
      <c r="R102" s="605"/>
      <c r="S102" s="605"/>
      <c r="T102" s="605"/>
      <c r="U102" s="605"/>
      <c r="V102" s="605"/>
      <c r="W102" s="605"/>
      <c r="X102" s="605"/>
      <c r="Y102" s="605"/>
      <c r="Z102" s="605"/>
      <c r="AA102" s="605"/>
      <c r="AB102" s="605"/>
      <c r="AC102" s="605"/>
      <c r="AD102" s="605"/>
      <c r="AE102" s="605"/>
      <c r="AF102" s="605"/>
      <c r="AG102" s="605"/>
      <c r="AH102" s="605"/>
      <c r="AI102" s="605"/>
      <c r="AJ102" s="605"/>
      <c r="AK102" s="605"/>
      <c r="AL102" s="606"/>
      <c r="AM102" s="558"/>
      <c r="AN102" s="289"/>
      <c r="AO102" s="289"/>
      <c r="AP102" s="289"/>
      <c r="AQ102" s="289"/>
      <c r="AR102" s="289"/>
      <c r="AS102" s="289"/>
      <c r="AT102" s="289"/>
      <c r="AU102" s="289"/>
      <c r="AV102" s="289"/>
      <c r="AW102" s="289"/>
      <c r="AX102" s="289"/>
      <c r="AY102" s="289"/>
      <c r="AZ102" s="289"/>
      <c r="BA102" s="289"/>
      <c r="BB102" s="289"/>
      <c r="BC102" s="289"/>
      <c r="BD102" s="289"/>
      <c r="BE102" s="289"/>
      <c r="BF102" s="289"/>
      <c r="BG102" s="289"/>
      <c r="BH102" s="289"/>
      <c r="BI102" s="289"/>
      <c r="BJ102" s="289"/>
      <c r="BK102" s="289"/>
      <c r="BL102" s="289"/>
      <c r="BM102" s="289"/>
      <c r="BN102" s="289"/>
      <c r="BO102" s="289"/>
      <c r="BP102" s="289"/>
      <c r="BQ102" s="289"/>
      <c r="BR102" s="289"/>
      <c r="BS102" s="289"/>
      <c r="BT102" s="289"/>
      <c r="BU102" s="289"/>
      <c r="BV102" s="289"/>
      <c r="BW102" s="289"/>
      <c r="BX102" s="289"/>
      <c r="BY102" s="289"/>
      <c r="BZ102" s="289"/>
      <c r="CA102" s="289"/>
      <c r="CB102" s="289"/>
      <c r="CC102" s="289"/>
      <c r="CD102" s="289"/>
      <c r="CE102" s="289"/>
      <c r="CF102" s="289"/>
      <c r="CG102" s="289"/>
      <c r="CH102" s="289"/>
      <c r="CI102" s="289"/>
      <c r="CJ102" s="289"/>
      <c r="CK102" s="289"/>
      <c r="CL102" s="289"/>
      <c r="CM102" s="289"/>
      <c r="CN102" s="289"/>
      <c r="CO102" s="289"/>
      <c r="CP102" s="289"/>
      <c r="CQ102" s="289"/>
      <c r="CR102" s="289"/>
      <c r="CS102" s="289"/>
      <c r="CT102" s="289"/>
      <c r="CU102" s="289"/>
      <c r="CV102" s="289"/>
      <c r="CW102" s="289"/>
      <c r="CX102" s="289"/>
      <c r="CY102" s="289"/>
      <c r="CZ102" s="289"/>
      <c r="DA102" s="289"/>
      <c r="DB102" s="289"/>
      <c r="DC102" s="289"/>
      <c r="DD102" s="289"/>
      <c r="DE102" s="289"/>
      <c r="DF102" s="289"/>
      <c r="DG102" s="289"/>
      <c r="DH102" s="289"/>
      <c r="DI102" s="289"/>
      <c r="DJ102" s="289"/>
      <c r="DK102" s="289"/>
      <c r="DL102" s="289"/>
      <c r="DM102" s="289"/>
      <c r="DN102" s="289"/>
      <c r="DO102" s="289"/>
      <c r="DP102" s="289"/>
      <c r="DQ102" s="289"/>
      <c r="DR102" s="289"/>
      <c r="DS102" s="289"/>
      <c r="DT102" s="289"/>
      <c r="DU102" s="289"/>
      <c r="DV102" s="289"/>
      <c r="DW102" s="289"/>
      <c r="DX102" s="289"/>
      <c r="DY102" s="289"/>
      <c r="DZ102" s="289"/>
      <c r="EA102" s="289"/>
      <c r="EB102" s="289"/>
      <c r="EC102" s="289"/>
      <c r="ED102" s="289"/>
      <c r="EE102" s="289"/>
      <c r="EF102" s="289"/>
      <c r="EG102" s="289"/>
      <c r="EH102" s="289"/>
      <c r="EI102" s="289"/>
      <c r="EJ102" s="289"/>
      <c r="EK102" s="289"/>
      <c r="EL102" s="289"/>
      <c r="EM102" s="289"/>
      <c r="EN102" s="289"/>
      <c r="EO102" s="289"/>
      <c r="EP102" s="289"/>
      <c r="EQ102" s="289"/>
      <c r="ER102" s="289"/>
      <c r="ES102" s="289"/>
      <c r="ET102" s="289"/>
      <c r="EU102" s="289"/>
      <c r="EV102" s="289"/>
      <c r="EW102" s="289"/>
      <c r="EX102" s="289"/>
      <c r="EY102" s="289"/>
      <c r="EZ102" s="289"/>
      <c r="FA102" s="289"/>
      <c r="FB102" s="289"/>
      <c r="FC102" s="289"/>
      <c r="FD102" s="289"/>
      <c r="FE102" s="289"/>
      <c r="FF102" s="289"/>
      <c r="FG102" s="289"/>
      <c r="FH102" s="289"/>
      <c r="FI102" s="289"/>
      <c r="FJ102" s="289"/>
      <c r="FK102" s="289"/>
      <c r="FL102" s="289"/>
      <c r="FM102" s="289"/>
      <c r="FN102" s="289"/>
      <c r="FO102" s="289"/>
      <c r="FP102" s="289"/>
      <c r="FQ102" s="289"/>
      <c r="FR102" s="289"/>
      <c r="FS102" s="289"/>
      <c r="FT102" s="289"/>
      <c r="FU102" s="289"/>
      <c r="FV102" s="289"/>
      <c r="FW102" s="289"/>
      <c r="FX102" s="289"/>
      <c r="FY102" s="289"/>
      <c r="FZ102" s="289"/>
      <c r="GA102" s="289"/>
      <c r="GB102" s="289"/>
      <c r="GC102" s="289"/>
      <c r="GD102" s="289"/>
      <c r="GE102" s="289"/>
      <c r="GF102" s="289"/>
      <c r="GG102" s="289"/>
      <c r="GH102" s="289"/>
      <c r="GI102" s="289"/>
      <c r="GJ102" s="289"/>
      <c r="GK102" s="289"/>
      <c r="GL102" s="289"/>
      <c r="GM102" s="289"/>
      <c r="GN102" s="289"/>
      <c r="GO102" s="289"/>
      <c r="GP102" s="289"/>
      <c r="GQ102" s="289"/>
      <c r="GR102" s="289"/>
      <c r="GS102" s="289"/>
      <c r="GT102" s="289"/>
      <c r="GU102" s="289"/>
      <c r="GV102" s="289"/>
      <c r="GW102" s="289"/>
      <c r="GX102" s="289"/>
      <c r="GY102" s="289"/>
      <c r="GZ102" s="289"/>
      <c r="HA102" s="289"/>
      <c r="HB102" s="289"/>
      <c r="HC102" s="289"/>
      <c r="HD102" s="289"/>
      <c r="HE102" s="289"/>
    </row>
    <row r="103" spans="1:213" s="244" customFormat="1" ht="19.5" customHeight="1">
      <c r="A103" s="607"/>
      <c r="B103" s="605"/>
      <c r="C103" s="605"/>
      <c r="D103" s="605"/>
      <c r="E103" s="605"/>
      <c r="F103" s="605"/>
      <c r="G103" s="605"/>
      <c r="H103" s="605"/>
      <c r="I103" s="605"/>
      <c r="J103" s="605"/>
      <c r="K103" s="605"/>
      <c r="L103" s="605"/>
      <c r="M103" s="605"/>
      <c r="N103" s="605"/>
      <c r="O103" s="605"/>
      <c r="P103" s="605"/>
      <c r="Q103" s="605"/>
      <c r="R103" s="605"/>
      <c r="S103" s="605"/>
      <c r="T103" s="605"/>
      <c r="U103" s="605"/>
      <c r="V103" s="605"/>
      <c r="W103" s="605"/>
      <c r="X103" s="605"/>
      <c r="Y103" s="605"/>
      <c r="Z103" s="605"/>
      <c r="AA103" s="605"/>
      <c r="AB103" s="605"/>
      <c r="AC103" s="605"/>
      <c r="AD103" s="605"/>
      <c r="AE103" s="605"/>
      <c r="AF103" s="605"/>
      <c r="AG103" s="605"/>
      <c r="AH103" s="605"/>
      <c r="AI103" s="605"/>
      <c r="AJ103" s="605"/>
      <c r="AK103" s="605"/>
      <c r="AL103" s="606"/>
      <c r="AM103" s="558"/>
      <c r="AN103" s="260"/>
      <c r="AO103" s="260"/>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260"/>
      <c r="CB103" s="260"/>
      <c r="CC103" s="260"/>
      <c r="CD103" s="260"/>
      <c r="CE103" s="260"/>
      <c r="CF103" s="260"/>
      <c r="CG103" s="260"/>
      <c r="CH103" s="260"/>
      <c r="CI103" s="260"/>
      <c r="CJ103" s="260"/>
      <c r="CK103" s="260"/>
      <c r="CL103" s="260"/>
      <c r="CM103" s="260"/>
      <c r="CN103" s="260"/>
      <c r="CO103" s="260"/>
      <c r="CP103" s="260"/>
      <c r="CQ103" s="260"/>
      <c r="CR103" s="260"/>
      <c r="CS103" s="260"/>
      <c r="CT103" s="260"/>
      <c r="CU103" s="260"/>
      <c r="CV103" s="260"/>
      <c r="CW103" s="260"/>
      <c r="CX103" s="260"/>
      <c r="CY103" s="260"/>
      <c r="CZ103" s="260"/>
      <c r="DA103" s="260"/>
      <c r="DB103" s="260"/>
      <c r="DC103" s="260"/>
      <c r="DD103" s="260"/>
      <c r="DE103" s="260"/>
      <c r="DF103" s="260"/>
      <c r="DG103" s="260"/>
      <c r="DH103" s="260"/>
      <c r="DI103" s="260"/>
      <c r="DJ103" s="260"/>
      <c r="DK103" s="260"/>
      <c r="DL103" s="260"/>
      <c r="DM103" s="260"/>
      <c r="DN103" s="260"/>
      <c r="DO103" s="260"/>
      <c r="DP103" s="260"/>
      <c r="DQ103" s="260"/>
      <c r="DR103" s="260"/>
      <c r="DS103" s="260"/>
      <c r="DT103" s="260"/>
      <c r="DU103" s="260"/>
      <c r="DV103" s="260"/>
      <c r="DW103" s="260"/>
      <c r="DX103" s="260"/>
      <c r="DY103" s="260"/>
      <c r="DZ103" s="260"/>
      <c r="EA103" s="260"/>
      <c r="EB103" s="260"/>
      <c r="EC103" s="260"/>
      <c r="ED103" s="260"/>
      <c r="EE103" s="260"/>
      <c r="EF103" s="260"/>
      <c r="EG103" s="260"/>
      <c r="EH103" s="260"/>
      <c r="EI103" s="260"/>
      <c r="EJ103" s="260"/>
      <c r="EK103" s="260"/>
      <c r="EL103" s="260"/>
      <c r="EM103" s="260"/>
      <c r="EN103" s="260"/>
      <c r="EO103" s="260"/>
      <c r="EP103" s="260"/>
      <c r="EQ103" s="260"/>
      <c r="ER103" s="260"/>
      <c r="ES103" s="260"/>
      <c r="ET103" s="260"/>
      <c r="EU103" s="260"/>
      <c r="EV103" s="260"/>
      <c r="EW103" s="260"/>
      <c r="EX103" s="260"/>
      <c r="EY103" s="260"/>
      <c r="EZ103" s="260"/>
      <c r="FA103" s="260"/>
      <c r="FB103" s="260"/>
      <c r="FC103" s="260"/>
      <c r="FD103" s="260"/>
      <c r="FE103" s="260"/>
      <c r="FF103" s="260"/>
      <c r="FG103" s="260"/>
      <c r="FH103" s="260"/>
      <c r="FI103" s="260"/>
      <c r="FJ103" s="260"/>
      <c r="FK103" s="260"/>
      <c r="FL103" s="260"/>
      <c r="FM103" s="260"/>
      <c r="FN103" s="260"/>
      <c r="FO103" s="260"/>
      <c r="FP103" s="260"/>
      <c r="FQ103" s="260"/>
      <c r="FR103" s="260"/>
      <c r="FS103" s="260"/>
      <c r="FT103" s="260"/>
      <c r="FU103" s="260"/>
      <c r="FV103" s="260"/>
      <c r="FW103" s="260"/>
      <c r="FX103" s="260"/>
      <c r="FY103" s="260"/>
      <c r="FZ103" s="260"/>
      <c r="GA103" s="260"/>
      <c r="GB103" s="260"/>
      <c r="GC103" s="260"/>
      <c r="GD103" s="260"/>
      <c r="GE103" s="260"/>
      <c r="GF103" s="260"/>
      <c r="GG103" s="260"/>
      <c r="GH103" s="260"/>
      <c r="GI103" s="260"/>
      <c r="GJ103" s="260"/>
      <c r="GK103" s="260"/>
      <c r="GL103" s="260"/>
      <c r="GM103" s="260"/>
      <c r="GN103" s="260"/>
      <c r="GO103" s="260"/>
      <c r="GP103" s="260"/>
      <c r="GQ103" s="260"/>
      <c r="GR103" s="260"/>
      <c r="GS103" s="260"/>
      <c r="GT103" s="260"/>
      <c r="GU103" s="260"/>
      <c r="GV103" s="260"/>
      <c r="GW103" s="260"/>
      <c r="GX103" s="260"/>
      <c r="GY103" s="260"/>
      <c r="GZ103" s="260"/>
      <c r="HA103" s="260"/>
      <c r="HB103" s="260"/>
      <c r="HC103" s="260"/>
      <c r="HD103" s="260"/>
      <c r="HE103" s="260"/>
    </row>
    <row r="104" spans="1:213" s="244" customFormat="1" ht="15" customHeight="1">
      <c r="A104" s="608"/>
      <c r="B104" s="609"/>
      <c r="C104" s="609"/>
      <c r="D104" s="609"/>
      <c r="E104" s="609"/>
      <c r="F104" s="609"/>
      <c r="G104" s="609"/>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c r="AG104" s="609"/>
      <c r="AH104" s="609"/>
      <c r="AI104" s="609"/>
      <c r="AJ104" s="609"/>
      <c r="AK104" s="609"/>
      <c r="AL104" s="610"/>
      <c r="AM104" s="558"/>
      <c r="AN104" s="260"/>
      <c r="AO104" s="260"/>
      <c r="AP104" s="260"/>
      <c r="AQ104" s="260"/>
      <c r="AR104" s="260"/>
      <c r="AS104" s="260"/>
      <c r="AT104" s="260"/>
      <c r="AU104" s="260"/>
      <c r="AV104" s="260"/>
      <c r="AW104" s="260"/>
      <c r="AX104" s="260"/>
      <c r="AY104" s="260"/>
      <c r="AZ104" s="260"/>
      <c r="BA104" s="260"/>
      <c r="BB104" s="260"/>
      <c r="BC104" s="260"/>
      <c r="BD104" s="260"/>
      <c r="BE104" s="260"/>
      <c r="BF104" s="260"/>
      <c r="BG104" s="260"/>
      <c r="BH104" s="260"/>
      <c r="BI104" s="260"/>
      <c r="BJ104" s="260"/>
      <c r="BK104" s="260"/>
      <c r="BL104" s="260"/>
      <c r="BM104" s="260"/>
      <c r="BN104" s="260"/>
      <c r="BO104" s="260"/>
      <c r="BP104" s="260"/>
      <c r="BQ104" s="260"/>
      <c r="BR104" s="260"/>
      <c r="BS104" s="260"/>
      <c r="BT104" s="260"/>
      <c r="BU104" s="260"/>
      <c r="BV104" s="260"/>
      <c r="BW104" s="260"/>
      <c r="BX104" s="260"/>
      <c r="BY104" s="260"/>
      <c r="BZ104" s="260"/>
      <c r="CA104" s="260"/>
      <c r="CB104" s="260"/>
      <c r="CC104" s="260"/>
      <c r="CD104" s="260"/>
      <c r="CE104" s="260"/>
      <c r="CF104" s="260"/>
      <c r="CG104" s="260"/>
      <c r="CH104" s="260"/>
      <c r="CI104" s="260"/>
      <c r="CJ104" s="260"/>
      <c r="CK104" s="260"/>
      <c r="CL104" s="260"/>
      <c r="CM104" s="260"/>
      <c r="CN104" s="260"/>
      <c r="CO104" s="260"/>
      <c r="CP104" s="260"/>
      <c r="CQ104" s="260"/>
      <c r="CR104" s="260"/>
      <c r="CS104" s="260"/>
      <c r="CT104" s="260"/>
      <c r="CU104" s="260"/>
      <c r="CV104" s="260"/>
      <c r="CW104" s="260"/>
      <c r="CX104" s="260"/>
      <c r="CY104" s="260"/>
      <c r="CZ104" s="260"/>
      <c r="DA104" s="260"/>
      <c r="DB104" s="260"/>
      <c r="DC104" s="260"/>
      <c r="DD104" s="260"/>
      <c r="DE104" s="260"/>
      <c r="DF104" s="260"/>
      <c r="DG104" s="260"/>
      <c r="DH104" s="260"/>
      <c r="DI104" s="260"/>
      <c r="DJ104" s="260"/>
      <c r="DK104" s="260"/>
      <c r="DL104" s="260"/>
      <c r="DM104" s="260"/>
      <c r="DN104" s="260"/>
      <c r="DO104" s="260"/>
      <c r="DP104" s="260"/>
      <c r="DQ104" s="260"/>
      <c r="DR104" s="260"/>
      <c r="DS104" s="260"/>
      <c r="DT104" s="260"/>
      <c r="DU104" s="260"/>
      <c r="DV104" s="260"/>
      <c r="DW104" s="260"/>
      <c r="DX104" s="260"/>
      <c r="DY104" s="260"/>
      <c r="DZ104" s="260"/>
      <c r="EA104" s="260"/>
      <c r="EB104" s="260"/>
      <c r="EC104" s="260"/>
      <c r="ED104" s="260"/>
      <c r="EE104" s="260"/>
      <c r="EF104" s="260"/>
      <c r="EG104" s="260"/>
      <c r="EH104" s="260"/>
      <c r="EI104" s="260"/>
      <c r="EJ104" s="260"/>
      <c r="EK104" s="260"/>
      <c r="EL104" s="260"/>
      <c r="EM104" s="260"/>
      <c r="EN104" s="260"/>
      <c r="EO104" s="260"/>
      <c r="EP104" s="260"/>
      <c r="EQ104" s="260"/>
      <c r="ER104" s="260"/>
      <c r="ES104" s="260"/>
      <c r="ET104" s="260"/>
      <c r="EU104" s="260"/>
      <c r="EV104" s="260"/>
      <c r="EW104" s="260"/>
      <c r="EX104" s="260"/>
      <c r="EY104" s="260"/>
      <c r="EZ104" s="260"/>
      <c r="FA104" s="260"/>
      <c r="FB104" s="260"/>
      <c r="FC104" s="260"/>
      <c r="FD104" s="260"/>
      <c r="FE104" s="260"/>
      <c r="FF104" s="260"/>
      <c r="FG104" s="260"/>
      <c r="FH104" s="260"/>
      <c r="FI104" s="260"/>
      <c r="FJ104" s="260"/>
      <c r="FK104" s="260"/>
      <c r="FL104" s="260"/>
      <c r="FM104" s="260"/>
      <c r="FN104" s="260"/>
      <c r="FO104" s="260"/>
      <c r="FP104" s="260"/>
      <c r="FQ104" s="260"/>
      <c r="FR104" s="260"/>
      <c r="FS104" s="260"/>
      <c r="FT104" s="260"/>
      <c r="FU104" s="260"/>
      <c r="FV104" s="260"/>
      <c r="FW104" s="260"/>
      <c r="FX104" s="260"/>
      <c r="FY104" s="260"/>
      <c r="FZ104" s="260"/>
      <c r="GA104" s="260"/>
      <c r="GB104" s="260"/>
      <c r="GC104" s="260"/>
      <c r="GD104" s="260"/>
      <c r="GE104" s="260"/>
      <c r="GF104" s="260"/>
      <c r="GG104" s="260"/>
      <c r="GH104" s="260"/>
      <c r="GI104" s="260"/>
      <c r="GJ104" s="260"/>
      <c r="GK104" s="260"/>
      <c r="GL104" s="260"/>
      <c r="GM104" s="260"/>
      <c r="GN104" s="260"/>
      <c r="GO104" s="260"/>
      <c r="GP104" s="260"/>
      <c r="GQ104" s="260"/>
      <c r="GR104" s="260"/>
      <c r="GS104" s="260"/>
      <c r="GT104" s="260"/>
      <c r="GU104" s="260"/>
      <c r="GV104" s="260"/>
      <c r="GW104" s="260"/>
      <c r="GX104" s="260"/>
      <c r="GY104" s="260"/>
      <c r="GZ104" s="260"/>
      <c r="HA104" s="260"/>
      <c r="HB104" s="260"/>
      <c r="HC104" s="260"/>
      <c r="HD104" s="260"/>
      <c r="HE104" s="260"/>
    </row>
    <row r="105" spans="1:213" s="244" customFormat="1" ht="10.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60"/>
      <c r="AO105" s="260"/>
      <c r="AP105" s="260"/>
      <c r="AQ105" s="260"/>
      <c r="AR105" s="260"/>
      <c r="AS105" s="260"/>
      <c r="AT105" s="260"/>
      <c r="AU105" s="260"/>
      <c r="AV105" s="260"/>
      <c r="AW105" s="260"/>
      <c r="AX105" s="260"/>
      <c r="AY105" s="260"/>
      <c r="AZ105" s="260"/>
      <c r="BA105" s="260"/>
      <c r="BB105" s="260"/>
      <c r="BC105" s="260"/>
      <c r="BD105" s="260"/>
      <c r="BE105" s="260"/>
      <c r="BF105" s="260"/>
      <c r="BG105" s="260"/>
      <c r="BH105" s="260"/>
      <c r="BI105" s="260"/>
      <c r="BJ105" s="260"/>
      <c r="BK105" s="260"/>
      <c r="BL105" s="260"/>
      <c r="BM105" s="260"/>
      <c r="BN105" s="260"/>
      <c r="BO105" s="260"/>
      <c r="BP105" s="260"/>
      <c r="BQ105" s="260"/>
      <c r="BR105" s="260"/>
      <c r="BS105" s="260"/>
      <c r="BT105" s="260"/>
      <c r="BU105" s="260"/>
      <c r="BV105" s="260"/>
      <c r="BW105" s="260"/>
      <c r="BX105" s="260"/>
      <c r="BY105" s="260"/>
      <c r="BZ105" s="260"/>
      <c r="CA105" s="260"/>
      <c r="CB105" s="260"/>
      <c r="CC105" s="260"/>
      <c r="CD105" s="260"/>
      <c r="CE105" s="260"/>
      <c r="CF105" s="260"/>
      <c r="CG105" s="260"/>
      <c r="CH105" s="260"/>
      <c r="CI105" s="260"/>
      <c r="CJ105" s="260"/>
      <c r="CK105" s="260"/>
      <c r="CL105" s="260"/>
      <c r="CM105" s="260"/>
      <c r="CN105" s="260"/>
      <c r="CO105" s="260"/>
      <c r="CP105" s="260"/>
      <c r="CQ105" s="260"/>
      <c r="CR105" s="260"/>
      <c r="CS105" s="260"/>
      <c r="CT105" s="260"/>
      <c r="CU105" s="260"/>
      <c r="CV105" s="260"/>
      <c r="CW105" s="260"/>
      <c r="CX105" s="260"/>
      <c r="CY105" s="260"/>
      <c r="CZ105" s="260"/>
      <c r="DA105" s="260"/>
      <c r="DB105" s="260"/>
      <c r="DC105" s="260"/>
      <c r="DD105" s="260"/>
      <c r="DE105" s="260"/>
      <c r="DF105" s="260"/>
      <c r="DG105" s="260"/>
      <c r="DH105" s="260"/>
      <c r="DI105" s="260"/>
      <c r="DJ105" s="260"/>
      <c r="DK105" s="260"/>
      <c r="DL105" s="260"/>
      <c r="DM105" s="260"/>
      <c r="DN105" s="260"/>
      <c r="DO105" s="260"/>
      <c r="DP105" s="260"/>
      <c r="DQ105" s="260"/>
      <c r="DR105" s="260"/>
      <c r="DS105" s="260"/>
      <c r="DT105" s="260"/>
      <c r="DU105" s="260"/>
      <c r="DV105" s="260"/>
      <c r="DW105" s="260"/>
      <c r="DX105" s="260"/>
      <c r="DY105" s="260"/>
      <c r="DZ105" s="260"/>
      <c r="EA105" s="260"/>
      <c r="EB105" s="260"/>
      <c r="EC105" s="260"/>
      <c r="ED105" s="260"/>
      <c r="EE105" s="260"/>
      <c r="EF105" s="260"/>
      <c r="EG105" s="260"/>
      <c r="EH105" s="260"/>
      <c r="EI105" s="260"/>
      <c r="EJ105" s="260"/>
      <c r="EK105" s="260"/>
      <c r="EL105" s="260"/>
      <c r="EM105" s="260"/>
      <c r="EN105" s="260"/>
      <c r="EO105" s="260"/>
      <c r="EP105" s="260"/>
      <c r="EQ105" s="260"/>
      <c r="ER105" s="260"/>
      <c r="ES105" s="260"/>
      <c r="ET105" s="260"/>
      <c r="EU105" s="260"/>
      <c r="EV105" s="260"/>
      <c r="EW105" s="260"/>
      <c r="EX105" s="260"/>
      <c r="EY105" s="260"/>
      <c r="EZ105" s="260"/>
      <c r="FA105" s="260"/>
      <c r="FB105" s="260"/>
      <c r="FC105" s="260"/>
      <c r="FD105" s="260"/>
      <c r="FE105" s="260"/>
      <c r="FF105" s="260"/>
      <c r="FG105" s="260"/>
      <c r="FH105" s="260"/>
      <c r="FI105" s="260"/>
      <c r="FJ105" s="260"/>
      <c r="FK105" s="260"/>
      <c r="FL105" s="260"/>
      <c r="FM105" s="260"/>
      <c r="FN105" s="260"/>
      <c r="FO105" s="260"/>
      <c r="FP105" s="260"/>
      <c r="FQ105" s="260"/>
      <c r="FR105" s="260"/>
      <c r="FS105" s="260"/>
      <c r="FT105" s="260"/>
      <c r="FU105" s="260"/>
      <c r="FV105" s="260"/>
      <c r="FW105" s="260"/>
      <c r="FX105" s="260"/>
      <c r="FY105" s="260"/>
      <c r="FZ105" s="260"/>
      <c r="GA105" s="260"/>
      <c r="GB105" s="260"/>
      <c r="GC105" s="260"/>
      <c r="GD105" s="260"/>
      <c r="GE105" s="260"/>
      <c r="GF105" s="260"/>
      <c r="GG105" s="260"/>
      <c r="GH105" s="260"/>
      <c r="GI105" s="260"/>
      <c r="GJ105" s="260"/>
      <c r="GK105" s="260"/>
      <c r="GL105" s="260"/>
      <c r="GM105" s="260"/>
      <c r="GN105" s="260"/>
      <c r="GO105" s="260"/>
      <c r="GP105" s="260"/>
      <c r="GQ105" s="260"/>
      <c r="GR105" s="260"/>
      <c r="GS105" s="260"/>
      <c r="GT105" s="260"/>
      <c r="GU105" s="260"/>
      <c r="GV105" s="260"/>
      <c r="GW105" s="260"/>
      <c r="GX105" s="260"/>
      <c r="GY105" s="260"/>
      <c r="GZ105" s="260"/>
      <c r="HA105" s="260"/>
      <c r="HB105" s="260"/>
      <c r="HC105" s="260"/>
      <c r="HD105" s="260"/>
      <c r="HE105" s="260"/>
    </row>
    <row r="106" spans="1:213" s="244" customFormat="1" ht="15" customHeight="1">
      <c r="A106" s="272"/>
      <c r="B106" s="428" t="s">
        <v>526</v>
      </c>
      <c r="C106" s="269" t="s">
        <v>527</v>
      </c>
      <c r="D106" s="269"/>
      <c r="E106" s="269"/>
      <c r="F106" s="269"/>
      <c r="G106" s="269"/>
      <c r="H106" s="269"/>
      <c r="I106" s="269"/>
      <c r="J106" s="271" t="s">
        <v>528</v>
      </c>
      <c r="K106" s="272"/>
      <c r="L106" s="272"/>
      <c r="M106" s="269"/>
      <c r="N106" s="269"/>
      <c r="O106" s="269"/>
      <c r="P106" s="269"/>
      <c r="Q106" s="269"/>
      <c r="R106" s="269"/>
      <c r="S106" s="269"/>
      <c r="T106" s="269"/>
      <c r="U106" s="269"/>
      <c r="V106" s="269"/>
      <c r="W106" s="269"/>
      <c r="X106" s="301"/>
      <c r="Y106" s="269"/>
      <c r="Z106" s="272"/>
      <c r="AA106" s="272"/>
      <c r="AB106" s="272"/>
      <c r="AC106" s="272"/>
      <c r="AD106" s="272"/>
      <c r="AE106" s="272"/>
      <c r="AF106" s="272"/>
      <c r="AG106" s="272"/>
      <c r="AH106" s="272"/>
      <c r="AI106" s="272"/>
      <c r="AJ106" s="272"/>
      <c r="AK106" s="272"/>
      <c r="AL106" s="272"/>
      <c r="AM106" s="272"/>
      <c r="AN106" s="260"/>
      <c r="AO106" s="260"/>
      <c r="AP106" s="260"/>
      <c r="AQ106" s="260"/>
      <c r="AR106" s="260"/>
      <c r="AS106" s="260"/>
      <c r="AT106" s="260"/>
      <c r="AU106" s="260"/>
      <c r="AV106" s="260"/>
      <c r="AW106" s="260"/>
      <c r="AX106" s="260"/>
      <c r="AY106" s="260"/>
      <c r="AZ106" s="260"/>
      <c r="BA106" s="260"/>
      <c r="BB106" s="260"/>
      <c r="BC106" s="260"/>
      <c r="BD106" s="260"/>
      <c r="BE106" s="260"/>
      <c r="BF106" s="260"/>
      <c r="BG106" s="260"/>
      <c r="BH106" s="260"/>
      <c r="BI106" s="260"/>
      <c r="BJ106" s="260"/>
      <c r="BK106" s="260"/>
      <c r="BL106" s="260"/>
      <c r="BM106" s="260"/>
      <c r="BN106" s="260"/>
      <c r="BO106" s="260"/>
      <c r="BP106" s="260"/>
      <c r="BQ106" s="260"/>
      <c r="BR106" s="260"/>
      <c r="BS106" s="260"/>
      <c r="BT106" s="260"/>
      <c r="BU106" s="260"/>
      <c r="BV106" s="260"/>
      <c r="BW106" s="260"/>
      <c r="BX106" s="260"/>
      <c r="BY106" s="260"/>
      <c r="BZ106" s="260"/>
      <c r="CA106" s="260"/>
      <c r="CB106" s="260"/>
      <c r="CC106" s="260"/>
      <c r="CD106" s="260"/>
      <c r="CE106" s="260"/>
      <c r="CF106" s="260"/>
      <c r="CG106" s="260"/>
      <c r="CH106" s="260"/>
      <c r="CI106" s="260"/>
      <c r="CJ106" s="260"/>
      <c r="CK106" s="260"/>
      <c r="CL106" s="260"/>
      <c r="CM106" s="260"/>
      <c r="CN106" s="260"/>
      <c r="CO106" s="260"/>
      <c r="CP106" s="260"/>
      <c r="CQ106" s="260"/>
      <c r="CR106" s="260"/>
      <c r="CS106" s="260"/>
      <c r="CT106" s="260"/>
      <c r="CU106" s="260"/>
      <c r="CV106" s="260"/>
      <c r="CW106" s="260"/>
      <c r="CX106" s="260"/>
      <c r="CY106" s="260"/>
      <c r="CZ106" s="260"/>
      <c r="DA106" s="260"/>
      <c r="DB106" s="260"/>
      <c r="DC106" s="260"/>
      <c r="DD106" s="260"/>
      <c r="DE106" s="260"/>
      <c r="DF106" s="260"/>
      <c r="DG106" s="260"/>
      <c r="DH106" s="260"/>
      <c r="DI106" s="260"/>
      <c r="DJ106" s="260"/>
      <c r="DK106" s="260"/>
      <c r="DL106" s="260"/>
      <c r="DM106" s="260"/>
      <c r="DN106" s="260"/>
      <c r="DO106" s="260"/>
      <c r="DP106" s="260"/>
      <c r="DQ106" s="260"/>
      <c r="DR106" s="260"/>
      <c r="DS106" s="260"/>
      <c r="DT106" s="260"/>
      <c r="DU106" s="260"/>
      <c r="DV106" s="260"/>
      <c r="DW106" s="260"/>
      <c r="DX106" s="260"/>
      <c r="DY106" s="260"/>
      <c r="DZ106" s="260"/>
      <c r="EA106" s="260"/>
      <c r="EB106" s="260"/>
      <c r="EC106" s="260"/>
      <c r="ED106" s="260"/>
      <c r="EE106" s="260"/>
      <c r="EF106" s="260"/>
      <c r="EG106" s="260"/>
      <c r="EH106" s="260"/>
      <c r="EI106" s="260"/>
      <c r="EJ106" s="260"/>
      <c r="EK106" s="260"/>
      <c r="EL106" s="260"/>
      <c r="EM106" s="260"/>
      <c r="EN106" s="260"/>
      <c r="EO106" s="260"/>
      <c r="EP106" s="260"/>
      <c r="EQ106" s="260"/>
      <c r="ER106" s="260"/>
      <c r="ES106" s="260"/>
      <c r="ET106" s="260"/>
      <c r="EU106" s="260"/>
      <c r="EV106" s="260"/>
      <c r="EW106" s="260"/>
      <c r="EX106" s="260"/>
      <c r="EY106" s="260"/>
      <c r="EZ106" s="260"/>
      <c r="FA106" s="260"/>
      <c r="FB106" s="260"/>
      <c r="FC106" s="260"/>
      <c r="FD106" s="260"/>
      <c r="FE106" s="260"/>
      <c r="FF106" s="260"/>
      <c r="FG106" s="260"/>
      <c r="FH106" s="260"/>
      <c r="FI106" s="260"/>
      <c r="FJ106" s="260"/>
      <c r="FK106" s="260"/>
      <c r="FL106" s="260"/>
      <c r="FM106" s="260"/>
      <c r="FN106" s="260"/>
      <c r="FO106" s="260"/>
      <c r="FP106" s="260"/>
      <c r="FQ106" s="260"/>
      <c r="FR106" s="260"/>
      <c r="FS106" s="260"/>
      <c r="FT106" s="260"/>
      <c r="FU106" s="260"/>
      <c r="FV106" s="260"/>
      <c r="FW106" s="260"/>
      <c r="FX106" s="260"/>
      <c r="FY106" s="260"/>
      <c r="FZ106" s="260"/>
      <c r="GA106" s="260"/>
      <c r="GB106" s="260"/>
      <c r="GC106" s="260"/>
      <c r="GD106" s="260"/>
      <c r="GE106" s="260"/>
      <c r="GF106" s="260"/>
      <c r="GG106" s="260"/>
      <c r="GH106" s="260"/>
      <c r="GI106" s="260"/>
      <c r="GJ106" s="260"/>
      <c r="GK106" s="260"/>
      <c r="GL106" s="260"/>
      <c r="GM106" s="260"/>
      <c r="GN106" s="260"/>
      <c r="GO106" s="260"/>
      <c r="GP106" s="260"/>
      <c r="GQ106" s="260"/>
      <c r="GR106" s="260"/>
      <c r="GS106" s="260"/>
      <c r="GT106" s="260"/>
      <c r="GU106" s="260"/>
      <c r="GV106" s="260"/>
      <c r="GW106" s="260"/>
      <c r="GX106" s="260"/>
      <c r="GY106" s="260"/>
      <c r="GZ106" s="260"/>
      <c r="HA106" s="260"/>
      <c r="HB106" s="260"/>
      <c r="HC106" s="260"/>
      <c r="HD106" s="260"/>
      <c r="HE106" s="260"/>
    </row>
    <row r="107" spans="1:213" s="244" customFormat="1" ht="8.25" customHeight="1">
      <c r="A107" s="243"/>
      <c r="B107" s="291"/>
      <c r="C107" s="291"/>
      <c r="D107" s="291"/>
      <c r="E107" s="291"/>
      <c r="F107" s="291"/>
      <c r="G107" s="291"/>
      <c r="H107" s="291"/>
      <c r="I107" s="291"/>
      <c r="J107" s="291"/>
      <c r="K107" s="291"/>
      <c r="L107" s="291"/>
      <c r="M107" s="243"/>
      <c r="N107" s="291"/>
      <c r="O107" s="291"/>
      <c r="P107" s="291"/>
      <c r="Q107" s="291"/>
      <c r="R107" s="291"/>
      <c r="S107" s="291"/>
      <c r="T107" s="291"/>
      <c r="U107" s="243"/>
      <c r="V107" s="291"/>
      <c r="W107" s="291"/>
      <c r="X107" s="291"/>
      <c r="Y107" s="291"/>
      <c r="Z107" s="291"/>
      <c r="AA107" s="291"/>
      <c r="AB107" s="243"/>
      <c r="AC107" s="291"/>
      <c r="AD107" s="291"/>
      <c r="AE107" s="291"/>
      <c r="AF107" s="291"/>
      <c r="AG107" s="291"/>
      <c r="AH107" s="243"/>
      <c r="AI107" s="291"/>
      <c r="AJ107" s="291"/>
      <c r="AK107" s="291"/>
      <c r="AL107" s="291"/>
      <c r="AM107" s="291"/>
      <c r="AN107" s="260"/>
      <c r="AO107" s="260"/>
      <c r="AP107" s="260"/>
      <c r="AQ107" s="260"/>
      <c r="AR107" s="260"/>
      <c r="AS107" s="260"/>
      <c r="AT107" s="260"/>
      <c r="AU107" s="260"/>
      <c r="AV107" s="260"/>
      <c r="AW107" s="260"/>
      <c r="AX107" s="260"/>
      <c r="AY107" s="260"/>
      <c r="AZ107" s="260"/>
      <c r="BA107" s="260"/>
      <c r="BB107" s="260"/>
      <c r="BC107" s="260"/>
      <c r="BD107" s="260"/>
      <c r="BE107" s="260"/>
      <c r="BF107" s="260"/>
      <c r="BG107" s="260"/>
      <c r="BH107" s="260"/>
      <c r="BI107" s="260"/>
      <c r="BJ107" s="260"/>
      <c r="BK107" s="260"/>
      <c r="BL107" s="260"/>
      <c r="BM107" s="260"/>
      <c r="BN107" s="260"/>
      <c r="BO107" s="260"/>
      <c r="BP107" s="260"/>
      <c r="BQ107" s="260"/>
      <c r="BR107" s="260"/>
      <c r="BS107" s="260"/>
      <c r="BT107" s="260"/>
      <c r="BU107" s="260"/>
      <c r="BV107" s="260"/>
      <c r="BW107" s="260"/>
      <c r="BX107" s="260"/>
      <c r="BY107" s="260"/>
      <c r="BZ107" s="260"/>
      <c r="CA107" s="260"/>
      <c r="CB107" s="260"/>
      <c r="CC107" s="260"/>
      <c r="CD107" s="260"/>
      <c r="CE107" s="260"/>
      <c r="CF107" s="260"/>
      <c r="CG107" s="260"/>
      <c r="CH107" s="260"/>
      <c r="CI107" s="260"/>
      <c r="CJ107" s="260"/>
      <c r="CK107" s="260"/>
      <c r="CL107" s="260"/>
      <c r="CM107" s="260"/>
      <c r="CN107" s="260"/>
      <c r="CO107" s="260"/>
      <c r="CP107" s="260"/>
      <c r="CQ107" s="260"/>
      <c r="CR107" s="260"/>
      <c r="CS107" s="260"/>
      <c r="CT107" s="260"/>
      <c r="CU107" s="260"/>
      <c r="CV107" s="260"/>
      <c r="CW107" s="260"/>
      <c r="CX107" s="260"/>
      <c r="CY107" s="260"/>
      <c r="CZ107" s="260"/>
      <c r="DA107" s="260"/>
      <c r="DB107" s="260"/>
      <c r="DC107" s="260"/>
      <c r="DD107" s="260"/>
      <c r="DE107" s="260"/>
      <c r="DF107" s="260"/>
      <c r="DG107" s="260"/>
      <c r="DH107" s="260"/>
      <c r="DI107" s="260"/>
      <c r="DJ107" s="260"/>
      <c r="DK107" s="260"/>
      <c r="DL107" s="260"/>
      <c r="DM107" s="260"/>
      <c r="DN107" s="260"/>
      <c r="DO107" s="260"/>
      <c r="DP107" s="260"/>
      <c r="DQ107" s="260"/>
      <c r="DR107" s="260"/>
      <c r="DS107" s="260"/>
      <c r="DT107" s="260"/>
      <c r="DU107" s="260"/>
      <c r="DV107" s="260"/>
      <c r="DW107" s="260"/>
      <c r="DX107" s="260"/>
      <c r="DY107" s="260"/>
      <c r="DZ107" s="260"/>
      <c r="EA107" s="260"/>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c r="FD107" s="260"/>
      <c r="FE107" s="260"/>
      <c r="FF107" s="260"/>
      <c r="FG107" s="260"/>
      <c r="FH107" s="260"/>
      <c r="FI107" s="260"/>
      <c r="FJ107" s="260"/>
      <c r="FK107" s="260"/>
      <c r="FL107" s="260"/>
      <c r="FM107" s="260"/>
      <c r="FN107" s="260"/>
      <c r="FO107" s="260"/>
      <c r="FP107" s="260"/>
      <c r="FQ107" s="260"/>
      <c r="FR107" s="260"/>
      <c r="FS107" s="260"/>
      <c r="FT107" s="260"/>
      <c r="FU107" s="260"/>
      <c r="FV107" s="260"/>
      <c r="FW107" s="260"/>
      <c r="FX107" s="260"/>
      <c r="FY107" s="260"/>
      <c r="FZ107" s="260"/>
      <c r="GA107" s="260"/>
      <c r="GB107" s="260"/>
      <c r="GC107" s="260"/>
      <c r="GD107" s="260"/>
      <c r="GE107" s="260"/>
      <c r="GF107" s="260"/>
      <c r="GG107" s="260"/>
      <c r="GH107" s="260"/>
      <c r="GI107" s="260"/>
      <c r="GJ107" s="260"/>
      <c r="GK107" s="260"/>
      <c r="GL107" s="260"/>
      <c r="GM107" s="260"/>
      <c r="GN107" s="260"/>
      <c r="GO107" s="260"/>
      <c r="GP107" s="260"/>
      <c r="GQ107" s="260"/>
      <c r="GR107" s="260"/>
      <c r="GS107" s="260"/>
      <c r="GT107" s="260"/>
      <c r="GU107" s="260"/>
      <c r="GV107" s="260"/>
      <c r="GW107" s="260"/>
      <c r="GX107" s="260"/>
      <c r="GY107" s="260"/>
      <c r="GZ107" s="260"/>
      <c r="HA107" s="260"/>
      <c r="HB107" s="260"/>
      <c r="HC107" s="260"/>
      <c r="HD107" s="260"/>
      <c r="HE107" s="260"/>
    </row>
    <row r="108" spans="1:213" s="256" customFormat="1" ht="18" customHeight="1">
      <c r="A108" s="220"/>
      <c r="B108" s="220"/>
      <c r="C108" s="220"/>
      <c r="D108" s="292" t="s">
        <v>1088</v>
      </c>
      <c r="E108" s="220" t="s">
        <v>530</v>
      </c>
      <c r="F108" s="220"/>
      <c r="G108" s="220"/>
      <c r="H108" s="220"/>
      <c r="I108" s="220"/>
      <c r="J108" s="220"/>
      <c r="K108" s="220"/>
      <c r="L108" s="220"/>
      <c r="M108" s="220"/>
      <c r="N108" s="220"/>
      <c r="O108" s="299"/>
      <c r="P108" s="299"/>
      <c r="Q108" s="292" t="s">
        <v>529</v>
      </c>
      <c r="R108" s="302" t="s">
        <v>531</v>
      </c>
      <c r="T108" s="220"/>
      <c r="U108" s="220"/>
      <c r="V108" s="220"/>
      <c r="W108" s="220"/>
      <c r="X108" s="220"/>
      <c r="Y108" s="220"/>
      <c r="Z108" s="220"/>
      <c r="AA108" s="220"/>
      <c r="AB108" s="220"/>
      <c r="AC108" s="292" t="s">
        <v>529</v>
      </c>
      <c r="AD108" s="220" t="s">
        <v>532</v>
      </c>
      <c r="AE108" s="220"/>
      <c r="AF108" s="220"/>
      <c r="AG108" s="220"/>
      <c r="AH108" s="220"/>
      <c r="AI108" s="292" t="s">
        <v>1120</v>
      </c>
      <c r="AJ108" s="220" t="s">
        <v>533</v>
      </c>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row>
    <row r="109" spans="1:213" s="257" customFormat="1" ht="15" customHeight="1">
      <c r="A109" s="293"/>
      <c r="B109" s="293"/>
      <c r="C109" s="293"/>
      <c r="D109" s="293"/>
      <c r="E109" s="293" t="s">
        <v>534</v>
      </c>
      <c r="F109" s="293"/>
      <c r="G109" s="293"/>
      <c r="H109" s="293"/>
      <c r="I109" s="293"/>
      <c r="J109" s="293"/>
      <c r="K109" s="293"/>
      <c r="L109" s="293"/>
      <c r="M109" s="293"/>
      <c r="N109" s="293"/>
      <c r="O109" s="293"/>
      <c r="P109" s="293"/>
      <c r="Q109" s="293"/>
      <c r="R109" s="293" t="s">
        <v>535</v>
      </c>
      <c r="S109" s="293"/>
      <c r="U109" s="293"/>
      <c r="V109" s="293"/>
      <c r="W109" s="293"/>
      <c r="X109" s="293"/>
      <c r="Y109" s="293"/>
      <c r="Z109" s="293"/>
      <c r="AA109" s="293"/>
      <c r="AB109" s="293"/>
      <c r="AC109" s="293"/>
      <c r="AD109" s="293" t="s">
        <v>536</v>
      </c>
      <c r="AE109" s="293"/>
      <c r="AF109" s="293"/>
      <c r="AG109" s="293"/>
      <c r="AH109" s="293"/>
      <c r="AI109" s="293"/>
      <c r="AJ109" s="293" t="s">
        <v>477</v>
      </c>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c r="BM109" s="293"/>
      <c r="BN109" s="293"/>
      <c r="BO109" s="293"/>
      <c r="BP109" s="293"/>
      <c r="BQ109" s="293"/>
      <c r="BR109" s="293"/>
      <c r="BS109" s="293"/>
      <c r="BT109" s="293"/>
      <c r="BU109" s="293"/>
      <c r="BV109" s="293"/>
      <c r="BW109" s="293"/>
      <c r="BX109" s="293"/>
      <c r="BY109" s="293"/>
      <c r="BZ109" s="293"/>
      <c r="CA109" s="293"/>
      <c r="CB109" s="293"/>
      <c r="CC109" s="293"/>
      <c r="CD109" s="293"/>
      <c r="CE109" s="293"/>
      <c r="CF109" s="293"/>
      <c r="CG109" s="293"/>
      <c r="CH109" s="293"/>
      <c r="CI109" s="293"/>
      <c r="CJ109" s="293"/>
      <c r="CK109" s="293"/>
      <c r="CL109" s="293"/>
      <c r="CM109" s="293"/>
      <c r="CN109" s="293"/>
      <c r="CO109" s="293"/>
      <c r="CP109" s="293"/>
      <c r="CQ109" s="293"/>
      <c r="CR109" s="293"/>
      <c r="CS109" s="293"/>
      <c r="CT109" s="293"/>
      <c r="CU109" s="293"/>
      <c r="CV109" s="293"/>
      <c r="CW109" s="293"/>
      <c r="CX109" s="293"/>
      <c r="CY109" s="293"/>
      <c r="CZ109" s="293"/>
      <c r="DA109" s="293"/>
      <c r="DB109" s="293"/>
      <c r="DC109" s="293"/>
      <c r="DD109" s="293"/>
      <c r="DE109" s="293"/>
      <c r="DF109" s="293"/>
      <c r="DG109" s="293"/>
      <c r="DH109" s="293"/>
      <c r="DI109" s="293"/>
      <c r="DJ109" s="293"/>
      <c r="DK109" s="293"/>
      <c r="DL109" s="293"/>
      <c r="DM109" s="293"/>
      <c r="DN109" s="293"/>
      <c r="DO109" s="293"/>
      <c r="DP109" s="293"/>
      <c r="DQ109" s="293"/>
      <c r="DR109" s="293"/>
      <c r="DS109" s="293"/>
      <c r="DT109" s="293"/>
      <c r="DU109" s="293"/>
      <c r="DV109" s="293"/>
      <c r="DW109" s="293"/>
      <c r="DX109" s="293"/>
      <c r="DY109" s="293"/>
      <c r="DZ109" s="293"/>
      <c r="EA109" s="293"/>
      <c r="EB109" s="293"/>
      <c r="EC109" s="293"/>
      <c r="ED109" s="293"/>
      <c r="EE109" s="293"/>
      <c r="EF109" s="293"/>
      <c r="EG109" s="293"/>
      <c r="EH109" s="293"/>
      <c r="EI109" s="293"/>
      <c r="EJ109" s="293"/>
      <c r="EK109" s="293"/>
      <c r="EL109" s="293"/>
      <c r="EM109" s="293"/>
      <c r="EN109" s="293"/>
      <c r="EO109" s="293"/>
      <c r="EP109" s="293"/>
      <c r="EQ109" s="293"/>
      <c r="ER109" s="293"/>
      <c r="ES109" s="293"/>
      <c r="ET109" s="293"/>
      <c r="EU109" s="293"/>
      <c r="EV109" s="293"/>
      <c r="EW109" s="293"/>
      <c r="EX109" s="293"/>
      <c r="EY109" s="293"/>
      <c r="EZ109" s="293"/>
      <c r="FA109" s="293"/>
      <c r="FB109" s="293"/>
      <c r="FC109" s="293"/>
      <c r="FD109" s="293"/>
      <c r="FE109" s="293"/>
      <c r="FF109" s="293"/>
      <c r="FG109" s="293"/>
      <c r="FH109" s="293"/>
      <c r="FI109" s="293"/>
      <c r="FJ109" s="293"/>
      <c r="FK109" s="293"/>
      <c r="FL109" s="293"/>
      <c r="FM109" s="293"/>
      <c r="FN109" s="293"/>
      <c r="FO109" s="293"/>
      <c r="FP109" s="293"/>
      <c r="FQ109" s="293"/>
      <c r="FR109" s="293"/>
      <c r="FS109" s="293"/>
      <c r="FT109" s="293"/>
      <c r="FU109" s="293"/>
      <c r="FV109" s="293"/>
      <c r="FW109" s="293"/>
      <c r="FX109" s="293"/>
      <c r="FY109" s="293"/>
      <c r="FZ109" s="293"/>
      <c r="GA109" s="293"/>
      <c r="GB109" s="293"/>
      <c r="GC109" s="293"/>
      <c r="GD109" s="293"/>
      <c r="GE109" s="293"/>
      <c r="GF109" s="293"/>
      <c r="GG109" s="293"/>
      <c r="GH109" s="293"/>
      <c r="GI109" s="293"/>
      <c r="GJ109" s="293"/>
      <c r="GK109" s="293"/>
      <c r="GL109" s="293"/>
      <c r="GM109" s="293"/>
      <c r="GN109" s="293"/>
      <c r="GO109" s="293"/>
      <c r="GP109" s="293"/>
      <c r="GQ109" s="293"/>
      <c r="GR109" s="293"/>
      <c r="GS109" s="293"/>
      <c r="GT109" s="293"/>
      <c r="GU109" s="293"/>
      <c r="GV109" s="293"/>
      <c r="GW109" s="293"/>
      <c r="GX109" s="293"/>
      <c r="GY109" s="293"/>
      <c r="GZ109" s="293"/>
      <c r="HA109" s="293"/>
      <c r="HB109" s="293"/>
      <c r="HC109" s="293"/>
      <c r="HD109" s="293"/>
      <c r="HE109" s="293"/>
    </row>
    <row r="110" spans="1:213" s="244" customFormat="1" ht="15" customHeight="1">
      <c r="A110" s="810">
        <v>1</v>
      </c>
      <c r="B110" s="703" t="s">
        <v>537</v>
      </c>
      <c r="C110" s="704"/>
      <c r="D110" s="704"/>
      <c r="E110" s="704"/>
      <c r="F110" s="704"/>
      <c r="G110" s="704"/>
      <c r="H110" s="704"/>
      <c r="I110" s="704"/>
      <c r="J110" s="704"/>
      <c r="K110" s="621" t="s">
        <v>538</v>
      </c>
      <c r="L110" s="622"/>
      <c r="M110" s="623"/>
      <c r="N110" s="611"/>
      <c r="O110" s="612"/>
      <c r="P110" s="612"/>
      <c r="Q110" s="612"/>
      <c r="R110" s="612"/>
      <c r="S110" s="612"/>
      <c r="T110" s="612"/>
      <c r="U110" s="613"/>
      <c r="V110" s="627" t="s">
        <v>539</v>
      </c>
      <c r="W110" s="628"/>
      <c r="X110" s="629"/>
      <c r="Y110" s="611"/>
      <c r="Z110" s="612"/>
      <c r="AA110" s="612"/>
      <c r="AB110" s="612"/>
      <c r="AC110" s="612"/>
      <c r="AD110" s="612"/>
      <c r="AE110" s="612"/>
      <c r="AF110" s="612"/>
      <c r="AG110" s="612"/>
      <c r="AH110" s="612"/>
      <c r="AI110" s="612"/>
      <c r="AJ110" s="612"/>
      <c r="AK110" s="612"/>
      <c r="AL110" s="613"/>
      <c r="AM110" s="577"/>
      <c r="AN110" s="260"/>
      <c r="AO110" s="260"/>
      <c r="AP110" s="260"/>
      <c r="AQ110" s="260"/>
      <c r="AR110" s="260"/>
      <c r="AS110" s="260"/>
      <c r="AT110" s="260"/>
      <c r="AU110" s="260"/>
      <c r="AV110" s="260"/>
      <c r="AW110" s="260"/>
      <c r="AX110" s="260"/>
      <c r="AY110" s="260"/>
      <c r="AZ110" s="260"/>
      <c r="BA110" s="260"/>
      <c r="BB110" s="260"/>
      <c r="BC110" s="260"/>
      <c r="BD110" s="260"/>
      <c r="BE110" s="260"/>
      <c r="BF110" s="260"/>
      <c r="BG110" s="260"/>
      <c r="BH110" s="260"/>
      <c r="BI110" s="260"/>
      <c r="BJ110" s="260"/>
      <c r="BK110" s="260"/>
      <c r="BL110" s="260"/>
      <c r="BM110" s="260"/>
      <c r="BN110" s="260"/>
      <c r="BO110" s="260"/>
      <c r="BP110" s="260"/>
      <c r="BQ110" s="260"/>
      <c r="BR110" s="260"/>
      <c r="BS110" s="260"/>
      <c r="BT110" s="260"/>
      <c r="BU110" s="260"/>
      <c r="BV110" s="260"/>
      <c r="BW110" s="260"/>
      <c r="BX110" s="260"/>
      <c r="BY110" s="260"/>
      <c r="BZ110" s="260"/>
      <c r="CA110" s="260"/>
      <c r="CB110" s="260"/>
      <c r="CC110" s="260"/>
      <c r="CD110" s="260"/>
      <c r="CE110" s="260"/>
      <c r="CF110" s="260"/>
      <c r="CG110" s="260"/>
      <c r="CH110" s="260"/>
      <c r="CI110" s="260"/>
      <c r="CJ110" s="260"/>
      <c r="CK110" s="260"/>
      <c r="CL110" s="260"/>
      <c r="CM110" s="260"/>
      <c r="CN110" s="260"/>
      <c r="CO110" s="260"/>
      <c r="CP110" s="260"/>
      <c r="CQ110" s="260"/>
      <c r="CR110" s="260"/>
      <c r="CS110" s="260"/>
      <c r="CT110" s="260"/>
      <c r="CU110" s="260"/>
      <c r="CV110" s="260"/>
      <c r="CW110" s="260"/>
      <c r="CX110" s="260"/>
      <c r="CY110" s="260"/>
      <c r="CZ110" s="260"/>
      <c r="DA110" s="260"/>
      <c r="DB110" s="260"/>
      <c r="DC110" s="260"/>
      <c r="DD110" s="260"/>
      <c r="DE110" s="260"/>
      <c r="DF110" s="260"/>
      <c r="DG110" s="260"/>
      <c r="DH110" s="260"/>
      <c r="DI110" s="260"/>
      <c r="DJ110" s="260"/>
      <c r="DK110" s="260"/>
      <c r="DL110" s="260"/>
      <c r="DM110" s="260"/>
      <c r="DN110" s="260"/>
      <c r="DO110" s="260"/>
      <c r="DP110" s="260"/>
      <c r="DQ110" s="260"/>
      <c r="DR110" s="260"/>
      <c r="DS110" s="260"/>
      <c r="DT110" s="260"/>
      <c r="DU110" s="260"/>
      <c r="DV110" s="260"/>
      <c r="DW110" s="260"/>
      <c r="DX110" s="260"/>
      <c r="DY110" s="260"/>
      <c r="DZ110" s="260"/>
      <c r="EA110" s="260"/>
      <c r="EB110" s="260"/>
      <c r="EC110" s="260"/>
      <c r="ED110" s="260"/>
      <c r="EE110" s="260"/>
      <c r="EF110" s="260"/>
      <c r="EG110" s="260"/>
      <c r="EH110" s="260"/>
      <c r="EI110" s="260"/>
      <c r="EJ110" s="260"/>
      <c r="EK110" s="260"/>
      <c r="EL110" s="260"/>
      <c r="EM110" s="260"/>
      <c r="EN110" s="260"/>
      <c r="EO110" s="260"/>
      <c r="EP110" s="260"/>
      <c r="EQ110" s="260"/>
      <c r="ER110" s="260"/>
      <c r="ES110" s="260"/>
      <c r="ET110" s="260"/>
      <c r="EU110" s="260"/>
      <c r="EV110" s="260"/>
      <c r="EW110" s="260"/>
      <c r="EX110" s="260"/>
      <c r="EY110" s="260"/>
      <c r="EZ110" s="260"/>
      <c r="FA110" s="260"/>
      <c r="FB110" s="260"/>
      <c r="FC110" s="260"/>
      <c r="FD110" s="260"/>
      <c r="FE110" s="260"/>
      <c r="FF110" s="260"/>
      <c r="FG110" s="260"/>
      <c r="FH110" s="260"/>
      <c r="FI110" s="260"/>
      <c r="FJ110" s="260"/>
      <c r="FK110" s="260"/>
      <c r="FL110" s="260"/>
      <c r="FM110" s="260"/>
      <c r="FN110" s="260"/>
      <c r="FO110" s="260"/>
      <c r="FP110" s="260"/>
      <c r="FQ110" s="260"/>
      <c r="FR110" s="260"/>
      <c r="FS110" s="260"/>
      <c r="FT110" s="260"/>
      <c r="FU110" s="260"/>
      <c r="FV110" s="260"/>
      <c r="FW110" s="260"/>
      <c r="FX110" s="260"/>
      <c r="FY110" s="260"/>
      <c r="FZ110" s="260"/>
      <c r="GA110" s="260"/>
      <c r="GB110" s="260"/>
      <c r="GC110" s="260"/>
      <c r="GD110" s="260"/>
      <c r="GE110" s="260"/>
      <c r="GF110" s="260"/>
      <c r="GG110" s="260"/>
      <c r="GH110" s="260"/>
      <c r="GI110" s="260"/>
      <c r="GJ110" s="260"/>
      <c r="GK110" s="260"/>
      <c r="GL110" s="260"/>
      <c r="GM110" s="260"/>
      <c r="GN110" s="260"/>
      <c r="GO110" s="260"/>
      <c r="GP110" s="260"/>
      <c r="GQ110" s="260"/>
      <c r="GR110" s="260"/>
      <c r="GS110" s="260"/>
      <c r="GT110" s="260"/>
      <c r="GU110" s="260"/>
      <c r="GV110" s="260"/>
      <c r="GW110" s="260"/>
      <c r="GX110" s="260"/>
      <c r="GY110" s="260"/>
      <c r="GZ110" s="260"/>
      <c r="HA110" s="260"/>
      <c r="HB110" s="260"/>
      <c r="HC110" s="260"/>
      <c r="HD110" s="260"/>
      <c r="HE110" s="260"/>
    </row>
    <row r="111" spans="1:213" s="244" customFormat="1" ht="13.5" customHeight="1">
      <c r="A111" s="811"/>
      <c r="B111" s="705" t="s">
        <v>540</v>
      </c>
      <c r="C111" s="706"/>
      <c r="D111" s="706"/>
      <c r="E111" s="706"/>
      <c r="F111" s="706"/>
      <c r="G111" s="706"/>
      <c r="H111" s="706"/>
      <c r="I111" s="706"/>
      <c r="J111" s="706"/>
      <c r="K111" s="624"/>
      <c r="L111" s="625"/>
      <c r="M111" s="626"/>
      <c r="N111" s="614"/>
      <c r="O111" s="615"/>
      <c r="P111" s="615"/>
      <c r="Q111" s="615"/>
      <c r="R111" s="615"/>
      <c r="S111" s="615"/>
      <c r="T111" s="615"/>
      <c r="U111" s="616"/>
      <c r="V111" s="630"/>
      <c r="W111" s="631"/>
      <c r="X111" s="632"/>
      <c r="Y111" s="614"/>
      <c r="Z111" s="615"/>
      <c r="AA111" s="615"/>
      <c r="AB111" s="615"/>
      <c r="AC111" s="615"/>
      <c r="AD111" s="615"/>
      <c r="AE111" s="615"/>
      <c r="AF111" s="615"/>
      <c r="AG111" s="615"/>
      <c r="AH111" s="615"/>
      <c r="AI111" s="615"/>
      <c r="AJ111" s="615"/>
      <c r="AK111" s="615"/>
      <c r="AL111" s="616"/>
      <c r="AM111" s="577"/>
      <c r="AN111" s="260"/>
      <c r="AO111" s="260"/>
      <c r="AP111" s="260"/>
      <c r="AQ111" s="260"/>
      <c r="AR111" s="260"/>
      <c r="AS111" s="260"/>
      <c r="AT111" s="260"/>
      <c r="AU111" s="260"/>
      <c r="AV111" s="260"/>
      <c r="AW111" s="260"/>
      <c r="AX111" s="260"/>
      <c r="AY111" s="260"/>
      <c r="AZ111" s="260"/>
      <c r="BA111" s="260"/>
      <c r="BB111" s="260"/>
      <c r="BC111" s="260"/>
      <c r="BD111" s="260"/>
      <c r="BE111" s="260"/>
      <c r="BF111" s="260"/>
      <c r="BG111" s="260"/>
      <c r="BH111" s="260"/>
      <c r="BI111" s="260"/>
      <c r="BJ111" s="260"/>
      <c r="BK111" s="260"/>
      <c r="BL111" s="260"/>
      <c r="BM111" s="260"/>
      <c r="BN111" s="260"/>
      <c r="BO111" s="260"/>
      <c r="BP111" s="260"/>
      <c r="BQ111" s="260"/>
      <c r="BR111" s="260"/>
      <c r="BS111" s="260"/>
      <c r="BT111" s="260"/>
      <c r="BU111" s="260"/>
      <c r="BV111" s="260"/>
      <c r="BW111" s="260"/>
      <c r="BX111" s="260"/>
      <c r="BY111" s="260"/>
      <c r="BZ111" s="260"/>
      <c r="CA111" s="260"/>
      <c r="CB111" s="260"/>
      <c r="CC111" s="260"/>
      <c r="CD111" s="260"/>
      <c r="CE111" s="260"/>
      <c r="CF111" s="260"/>
      <c r="CG111" s="260"/>
      <c r="CH111" s="260"/>
      <c r="CI111" s="260"/>
      <c r="CJ111" s="260"/>
      <c r="CK111" s="260"/>
      <c r="CL111" s="260"/>
      <c r="CM111" s="260"/>
      <c r="CN111" s="260"/>
      <c r="CO111" s="260"/>
      <c r="CP111" s="260"/>
      <c r="CQ111" s="260"/>
      <c r="CR111" s="260"/>
      <c r="CS111" s="260"/>
      <c r="CT111" s="260"/>
      <c r="CU111" s="260"/>
      <c r="CV111" s="260"/>
      <c r="CW111" s="260"/>
      <c r="CX111" s="260"/>
      <c r="CY111" s="260"/>
      <c r="CZ111" s="260"/>
      <c r="DA111" s="260"/>
      <c r="DB111" s="260"/>
      <c r="DC111" s="260"/>
      <c r="DD111" s="260"/>
      <c r="DE111" s="260"/>
      <c r="DF111" s="260"/>
      <c r="DG111" s="260"/>
      <c r="DH111" s="260"/>
      <c r="DI111" s="260"/>
      <c r="DJ111" s="260"/>
      <c r="DK111" s="260"/>
      <c r="DL111" s="260"/>
      <c r="DM111" s="260"/>
      <c r="DN111" s="260"/>
      <c r="DO111" s="260"/>
      <c r="DP111" s="260"/>
      <c r="DQ111" s="260"/>
      <c r="DR111" s="260"/>
      <c r="DS111" s="260"/>
      <c r="DT111" s="260"/>
      <c r="DU111" s="260"/>
      <c r="DV111" s="260"/>
      <c r="DW111" s="260"/>
      <c r="DX111" s="260"/>
      <c r="DY111" s="260"/>
      <c r="DZ111" s="260"/>
      <c r="EA111" s="260"/>
      <c r="EB111" s="260"/>
      <c r="EC111" s="260"/>
      <c r="ED111" s="260"/>
      <c r="EE111" s="260"/>
      <c r="EF111" s="260"/>
      <c r="EG111" s="260"/>
      <c r="EH111" s="260"/>
      <c r="EI111" s="260"/>
      <c r="EJ111" s="260"/>
      <c r="EK111" s="260"/>
      <c r="EL111" s="260"/>
      <c r="EM111" s="260"/>
      <c r="EN111" s="260"/>
      <c r="EO111" s="260"/>
      <c r="EP111" s="260"/>
      <c r="EQ111" s="260"/>
      <c r="ER111" s="260"/>
      <c r="ES111" s="260"/>
      <c r="ET111" s="260"/>
      <c r="EU111" s="260"/>
      <c r="EV111" s="260"/>
      <c r="EW111" s="260"/>
      <c r="EX111" s="260"/>
      <c r="EY111" s="260"/>
      <c r="EZ111" s="260"/>
      <c r="FA111" s="260"/>
      <c r="FB111" s="260"/>
      <c r="FC111" s="260"/>
      <c r="FD111" s="260"/>
      <c r="FE111" s="260"/>
      <c r="FF111" s="260"/>
      <c r="FG111" s="260"/>
      <c r="FH111" s="260"/>
      <c r="FI111" s="260"/>
      <c r="FJ111" s="260"/>
      <c r="FK111" s="260"/>
      <c r="FL111" s="260"/>
      <c r="FM111" s="260"/>
      <c r="FN111" s="260"/>
      <c r="FO111" s="260"/>
      <c r="FP111" s="260"/>
      <c r="FQ111" s="260"/>
      <c r="FR111" s="260"/>
      <c r="FS111" s="260"/>
      <c r="FT111" s="260"/>
      <c r="FU111" s="260"/>
      <c r="FV111" s="260"/>
      <c r="FW111" s="260"/>
      <c r="FX111" s="260"/>
      <c r="FY111" s="260"/>
      <c r="FZ111" s="260"/>
      <c r="GA111" s="260"/>
      <c r="GB111" s="260"/>
      <c r="GC111" s="260"/>
      <c r="GD111" s="260"/>
      <c r="GE111" s="260"/>
      <c r="GF111" s="260"/>
      <c r="GG111" s="260"/>
      <c r="GH111" s="260"/>
      <c r="GI111" s="260"/>
      <c r="GJ111" s="260"/>
      <c r="GK111" s="260"/>
      <c r="GL111" s="260"/>
      <c r="GM111" s="260"/>
      <c r="GN111" s="260"/>
      <c r="GO111" s="260"/>
      <c r="GP111" s="260"/>
      <c r="GQ111" s="260"/>
      <c r="GR111" s="260"/>
      <c r="GS111" s="260"/>
      <c r="GT111" s="260"/>
      <c r="GU111" s="260"/>
      <c r="GV111" s="260"/>
      <c r="GW111" s="260"/>
      <c r="GX111" s="260"/>
      <c r="GY111" s="260"/>
      <c r="GZ111" s="260"/>
      <c r="HA111" s="260"/>
      <c r="HB111" s="260"/>
      <c r="HC111" s="260"/>
      <c r="HD111" s="260"/>
      <c r="HE111" s="260"/>
    </row>
    <row r="112" spans="1:213" s="244" customFormat="1" ht="15" customHeight="1">
      <c r="A112" s="810">
        <v>2</v>
      </c>
      <c r="B112" s="703" t="s">
        <v>541</v>
      </c>
      <c r="C112" s="704"/>
      <c r="D112" s="704"/>
      <c r="E112" s="704"/>
      <c r="F112" s="704"/>
      <c r="G112" s="704"/>
      <c r="H112" s="704"/>
      <c r="I112" s="704"/>
      <c r="J112" s="756"/>
      <c r="K112" s="703" t="s">
        <v>542</v>
      </c>
      <c r="L112" s="704"/>
      <c r="M112" s="704"/>
      <c r="N112" s="704"/>
      <c r="O112" s="704"/>
      <c r="P112" s="704"/>
      <c r="Q112" s="757"/>
      <c r="R112" s="812"/>
      <c r="S112" s="813"/>
      <c r="T112" s="813"/>
      <c r="U112" s="813"/>
      <c r="V112" s="813"/>
      <c r="W112" s="813"/>
      <c r="X112" s="813"/>
      <c r="Y112" s="813"/>
      <c r="Z112" s="813"/>
      <c r="AA112" s="813"/>
      <c r="AB112" s="813"/>
      <c r="AC112" s="813"/>
      <c r="AD112" s="813"/>
      <c r="AE112" s="813"/>
      <c r="AF112" s="813"/>
      <c r="AG112" s="813"/>
      <c r="AH112" s="813"/>
      <c r="AI112" s="813"/>
      <c r="AJ112" s="813"/>
      <c r="AK112" s="813"/>
      <c r="AL112" s="814"/>
      <c r="AM112" s="578"/>
      <c r="AN112" s="260"/>
      <c r="AO112" s="260"/>
      <c r="AP112" s="260"/>
      <c r="AQ112" s="260"/>
      <c r="AR112" s="260"/>
      <c r="AS112" s="260"/>
      <c r="AT112" s="260"/>
      <c r="AU112" s="260"/>
      <c r="AV112" s="260"/>
      <c r="AW112" s="260"/>
      <c r="AX112" s="260"/>
      <c r="AY112" s="260"/>
      <c r="AZ112" s="260"/>
      <c r="BA112" s="260"/>
      <c r="BB112" s="260"/>
      <c r="BC112" s="260"/>
      <c r="BD112" s="260"/>
      <c r="BE112" s="260"/>
      <c r="BF112" s="260"/>
      <c r="BG112" s="260"/>
      <c r="BH112" s="260"/>
      <c r="BI112" s="260"/>
      <c r="BJ112" s="260"/>
      <c r="BK112" s="260"/>
      <c r="BL112" s="260"/>
      <c r="BM112" s="260"/>
      <c r="BN112" s="260"/>
      <c r="BO112" s="260"/>
      <c r="BP112" s="260"/>
      <c r="BQ112" s="260"/>
      <c r="BR112" s="260"/>
      <c r="BS112" s="260"/>
      <c r="BT112" s="260"/>
      <c r="BU112" s="260"/>
      <c r="BV112" s="260"/>
      <c r="BW112" s="260"/>
      <c r="BX112" s="260"/>
      <c r="BY112" s="260"/>
      <c r="BZ112" s="260"/>
      <c r="CA112" s="260"/>
      <c r="CB112" s="260"/>
      <c r="CC112" s="260"/>
      <c r="CD112" s="260"/>
      <c r="CE112" s="260"/>
      <c r="CF112" s="260"/>
      <c r="CG112" s="260"/>
      <c r="CH112" s="260"/>
      <c r="CI112" s="260"/>
      <c r="CJ112" s="260"/>
      <c r="CK112" s="260"/>
      <c r="CL112" s="260"/>
      <c r="CM112" s="260"/>
      <c r="CN112" s="260"/>
      <c r="CO112" s="260"/>
      <c r="CP112" s="260"/>
      <c r="CQ112" s="260"/>
      <c r="CR112" s="260"/>
      <c r="CS112" s="260"/>
      <c r="CT112" s="260"/>
      <c r="CU112" s="260"/>
      <c r="CV112" s="260"/>
      <c r="CW112" s="260"/>
      <c r="CX112" s="260"/>
      <c r="CY112" s="260"/>
      <c r="CZ112" s="260"/>
      <c r="DA112" s="260"/>
      <c r="DB112" s="260"/>
      <c r="DC112" s="260"/>
      <c r="DD112" s="260"/>
      <c r="DE112" s="260"/>
      <c r="DF112" s="260"/>
      <c r="DG112" s="260"/>
      <c r="DH112" s="260"/>
      <c r="DI112" s="260"/>
      <c r="DJ112" s="260"/>
      <c r="DK112" s="260"/>
      <c r="DL112" s="260"/>
      <c r="DM112" s="260"/>
      <c r="DN112" s="260"/>
      <c r="DO112" s="260"/>
      <c r="DP112" s="260"/>
      <c r="DQ112" s="260"/>
      <c r="DR112" s="260"/>
      <c r="DS112" s="260"/>
      <c r="DT112" s="260"/>
      <c r="DU112" s="260"/>
      <c r="DV112" s="260"/>
      <c r="DW112" s="260"/>
      <c r="DX112" s="260"/>
      <c r="DY112" s="260"/>
      <c r="DZ112" s="260"/>
      <c r="EA112" s="260"/>
      <c r="EB112" s="260"/>
      <c r="EC112" s="260"/>
      <c r="ED112" s="260"/>
      <c r="EE112" s="260"/>
      <c r="EF112" s="260"/>
      <c r="EG112" s="260"/>
      <c r="EH112" s="260"/>
      <c r="EI112" s="260"/>
      <c r="EJ112" s="260"/>
      <c r="EK112" s="260"/>
      <c r="EL112" s="260"/>
      <c r="EM112" s="260"/>
      <c r="EN112" s="260"/>
      <c r="EO112" s="260"/>
      <c r="EP112" s="260"/>
      <c r="EQ112" s="260"/>
      <c r="ER112" s="260"/>
      <c r="ES112" s="260"/>
      <c r="ET112" s="260"/>
      <c r="EU112" s="260"/>
      <c r="EV112" s="260"/>
      <c r="EW112" s="260"/>
      <c r="EX112" s="260"/>
      <c r="EY112" s="260"/>
      <c r="EZ112" s="260"/>
      <c r="FA112" s="260"/>
      <c r="FB112" s="260"/>
      <c r="FC112" s="260"/>
      <c r="FD112" s="260"/>
      <c r="FE112" s="260"/>
      <c r="FF112" s="260"/>
      <c r="FG112" s="260"/>
      <c r="FH112" s="260"/>
      <c r="FI112" s="260"/>
      <c r="FJ112" s="260"/>
      <c r="FK112" s="260"/>
      <c r="FL112" s="260"/>
      <c r="FM112" s="260"/>
      <c r="FN112" s="260"/>
      <c r="FO112" s="260"/>
      <c r="FP112" s="260"/>
      <c r="FQ112" s="260"/>
      <c r="FR112" s="260"/>
      <c r="FS112" s="260"/>
      <c r="FT112" s="260"/>
      <c r="FU112" s="260"/>
      <c r="FV112" s="260"/>
      <c r="FW112" s="260"/>
      <c r="FX112" s="260"/>
      <c r="FY112" s="260"/>
      <c r="FZ112" s="260"/>
      <c r="GA112" s="260"/>
      <c r="GB112" s="260"/>
      <c r="GC112" s="260"/>
      <c r="GD112" s="260"/>
      <c r="GE112" s="260"/>
      <c r="GF112" s="260"/>
      <c r="GG112" s="260"/>
      <c r="GH112" s="260"/>
      <c r="GI112" s="260"/>
      <c r="GJ112" s="260"/>
      <c r="GK112" s="260"/>
      <c r="GL112" s="260"/>
      <c r="GM112" s="260"/>
      <c r="GN112" s="260"/>
      <c r="GO112" s="260"/>
      <c r="GP112" s="260"/>
      <c r="GQ112" s="260"/>
      <c r="GR112" s="260"/>
      <c r="GS112" s="260"/>
      <c r="GT112" s="260"/>
      <c r="GU112" s="260"/>
      <c r="GV112" s="260"/>
      <c r="GW112" s="260"/>
      <c r="GX112" s="260"/>
      <c r="GY112" s="260"/>
      <c r="GZ112" s="260"/>
      <c r="HA112" s="260"/>
      <c r="HB112" s="260"/>
      <c r="HC112" s="260"/>
      <c r="HD112" s="260"/>
      <c r="HE112" s="260"/>
    </row>
    <row r="113" spans="1:213" s="244" customFormat="1" ht="15" customHeight="1">
      <c r="A113" s="811"/>
      <c r="B113" s="758" t="s">
        <v>543</v>
      </c>
      <c r="C113" s="759"/>
      <c r="D113" s="759"/>
      <c r="E113" s="759"/>
      <c r="F113" s="759"/>
      <c r="G113" s="759"/>
      <c r="H113" s="759"/>
      <c r="I113" s="759"/>
      <c r="J113" s="760"/>
      <c r="K113" s="758" t="s">
        <v>544</v>
      </c>
      <c r="L113" s="759"/>
      <c r="M113" s="759"/>
      <c r="N113" s="759"/>
      <c r="O113" s="759"/>
      <c r="P113" s="759"/>
      <c r="Q113" s="761"/>
      <c r="R113" s="815"/>
      <c r="S113" s="816"/>
      <c r="T113" s="816"/>
      <c r="U113" s="816"/>
      <c r="V113" s="816"/>
      <c r="W113" s="816"/>
      <c r="X113" s="816"/>
      <c r="Y113" s="816"/>
      <c r="Z113" s="816"/>
      <c r="AA113" s="816"/>
      <c r="AB113" s="816"/>
      <c r="AC113" s="816"/>
      <c r="AD113" s="816"/>
      <c r="AE113" s="816"/>
      <c r="AF113" s="816"/>
      <c r="AG113" s="816"/>
      <c r="AH113" s="816"/>
      <c r="AI113" s="816"/>
      <c r="AJ113" s="816"/>
      <c r="AK113" s="816"/>
      <c r="AL113" s="817"/>
      <c r="AM113" s="578"/>
      <c r="AN113" s="260"/>
      <c r="AO113" s="260"/>
      <c r="AP113" s="260"/>
      <c r="AQ113" s="260"/>
      <c r="AR113" s="260"/>
      <c r="AS113" s="260"/>
      <c r="AT113" s="260"/>
      <c r="AU113" s="260"/>
      <c r="AV113" s="260"/>
      <c r="AW113" s="260"/>
      <c r="AX113" s="260"/>
      <c r="AY113" s="260"/>
      <c r="AZ113" s="260"/>
      <c r="BA113" s="260"/>
      <c r="BB113" s="260"/>
      <c r="BC113" s="260"/>
      <c r="BD113" s="260"/>
      <c r="BE113" s="260"/>
      <c r="BF113" s="260"/>
      <c r="BG113" s="260"/>
      <c r="BH113" s="260"/>
      <c r="BI113" s="260"/>
      <c r="BJ113" s="260"/>
      <c r="BK113" s="260"/>
      <c r="BL113" s="260"/>
      <c r="BM113" s="260"/>
      <c r="BN113" s="260"/>
      <c r="BO113" s="260"/>
      <c r="BP113" s="260"/>
      <c r="BQ113" s="260"/>
      <c r="BR113" s="260"/>
      <c r="BS113" s="260"/>
      <c r="BT113" s="260"/>
      <c r="BU113" s="260"/>
      <c r="BV113" s="260"/>
      <c r="BW113" s="260"/>
      <c r="BX113" s="260"/>
      <c r="BY113" s="260"/>
      <c r="BZ113" s="260"/>
      <c r="CA113" s="260"/>
      <c r="CB113" s="260"/>
      <c r="CC113" s="260"/>
      <c r="CD113" s="260"/>
      <c r="CE113" s="260"/>
      <c r="CF113" s="260"/>
      <c r="CG113" s="260"/>
      <c r="CH113" s="260"/>
      <c r="CI113" s="260"/>
      <c r="CJ113" s="260"/>
      <c r="CK113" s="260"/>
      <c r="CL113" s="260"/>
      <c r="CM113" s="260"/>
      <c r="CN113" s="260"/>
      <c r="CO113" s="260"/>
      <c r="CP113" s="260"/>
      <c r="CQ113" s="260"/>
      <c r="CR113" s="260"/>
      <c r="CS113" s="260"/>
      <c r="CT113" s="260"/>
      <c r="CU113" s="260"/>
      <c r="CV113" s="260"/>
      <c r="CW113" s="260"/>
      <c r="CX113" s="260"/>
      <c r="CY113" s="260"/>
      <c r="CZ113" s="260"/>
      <c r="DA113" s="260"/>
      <c r="DB113" s="260"/>
      <c r="DC113" s="260"/>
      <c r="DD113" s="260"/>
      <c r="DE113" s="260"/>
      <c r="DF113" s="260"/>
      <c r="DG113" s="260"/>
      <c r="DH113" s="260"/>
      <c r="DI113" s="260"/>
      <c r="DJ113" s="260"/>
      <c r="DK113" s="260"/>
      <c r="DL113" s="260"/>
      <c r="DM113" s="260"/>
      <c r="DN113" s="260"/>
      <c r="DO113" s="260"/>
      <c r="DP113" s="260"/>
      <c r="DQ113" s="260"/>
      <c r="DR113" s="260"/>
      <c r="DS113" s="260"/>
      <c r="DT113" s="260"/>
      <c r="DU113" s="260"/>
      <c r="DV113" s="260"/>
      <c r="DW113" s="260"/>
      <c r="DX113" s="260"/>
      <c r="DY113" s="260"/>
      <c r="DZ113" s="260"/>
      <c r="EA113" s="260"/>
      <c r="EB113" s="260"/>
      <c r="EC113" s="260"/>
      <c r="ED113" s="260"/>
      <c r="EE113" s="260"/>
      <c r="EF113" s="260"/>
      <c r="EG113" s="260"/>
      <c r="EH113" s="260"/>
      <c r="EI113" s="260"/>
      <c r="EJ113" s="260"/>
      <c r="EK113" s="260"/>
      <c r="EL113" s="260"/>
      <c r="EM113" s="260"/>
      <c r="EN113" s="260"/>
      <c r="EO113" s="260"/>
      <c r="EP113" s="260"/>
      <c r="EQ113" s="260"/>
      <c r="ER113" s="260"/>
      <c r="ES113" s="260"/>
      <c r="ET113" s="260"/>
      <c r="EU113" s="260"/>
      <c r="EV113" s="260"/>
      <c r="EW113" s="260"/>
      <c r="EX113" s="260"/>
      <c r="EY113" s="260"/>
      <c r="EZ113" s="260"/>
      <c r="FA113" s="260"/>
      <c r="FB113" s="260"/>
      <c r="FC113" s="260"/>
      <c r="FD113" s="260"/>
      <c r="FE113" s="260"/>
      <c r="FF113" s="260"/>
      <c r="FG113" s="260"/>
      <c r="FH113" s="260"/>
      <c r="FI113" s="260"/>
      <c r="FJ113" s="260"/>
      <c r="FK113" s="260"/>
      <c r="FL113" s="260"/>
      <c r="FM113" s="260"/>
      <c r="FN113" s="260"/>
      <c r="FO113" s="260"/>
      <c r="FP113" s="260"/>
      <c r="FQ113" s="260"/>
      <c r="FR113" s="260"/>
      <c r="FS113" s="260"/>
      <c r="FT113" s="260"/>
      <c r="FU113" s="260"/>
      <c r="FV113" s="260"/>
      <c r="FW113" s="260"/>
      <c r="FX113" s="260"/>
      <c r="FY113" s="260"/>
      <c r="FZ113" s="260"/>
      <c r="GA113" s="260"/>
      <c r="GB113" s="260"/>
      <c r="GC113" s="260"/>
      <c r="GD113" s="260"/>
      <c r="GE113" s="260"/>
      <c r="GF113" s="260"/>
      <c r="GG113" s="260"/>
      <c r="GH113" s="260"/>
      <c r="GI113" s="260"/>
      <c r="GJ113" s="260"/>
      <c r="GK113" s="260"/>
      <c r="GL113" s="260"/>
      <c r="GM113" s="260"/>
      <c r="GN113" s="260"/>
      <c r="GO113" s="260"/>
      <c r="GP113" s="260"/>
      <c r="GQ113" s="260"/>
      <c r="GR113" s="260"/>
      <c r="GS113" s="260"/>
      <c r="GT113" s="260"/>
      <c r="GU113" s="260"/>
      <c r="GV113" s="260"/>
      <c r="GW113" s="260"/>
      <c r="GX113" s="260"/>
      <c r="GY113" s="260"/>
      <c r="GZ113" s="260"/>
      <c r="HA113" s="260"/>
      <c r="HB113" s="260"/>
      <c r="HC113" s="260"/>
      <c r="HD113" s="260"/>
      <c r="HE113" s="260"/>
    </row>
    <row r="114" spans="1:213" s="244" customFormat="1" ht="9.75" customHeight="1">
      <c r="A114" s="294"/>
      <c r="B114" s="273"/>
      <c r="C114" s="273"/>
      <c r="D114" s="273"/>
      <c r="E114" s="273"/>
      <c r="F114" s="273"/>
      <c r="G114" s="273"/>
      <c r="H114" s="273"/>
      <c r="I114" s="273"/>
      <c r="J114" s="273"/>
      <c r="K114" s="273"/>
      <c r="L114" s="273"/>
      <c r="M114" s="273"/>
      <c r="N114" s="276"/>
      <c r="O114" s="276"/>
      <c r="P114" s="276"/>
      <c r="Q114" s="276"/>
      <c r="R114" s="276"/>
      <c r="S114" s="276"/>
      <c r="T114" s="276"/>
      <c r="U114" s="276"/>
      <c r="V114" s="276"/>
      <c r="W114" s="276"/>
      <c r="X114" s="276"/>
      <c r="Y114" s="276"/>
      <c r="Z114" s="276"/>
      <c r="AA114" s="276"/>
      <c r="AB114" s="276"/>
      <c r="AC114" s="276"/>
      <c r="AD114" s="276"/>
      <c r="AE114" s="276"/>
      <c r="AF114" s="276"/>
      <c r="AG114" s="276"/>
      <c r="AH114" s="276"/>
      <c r="AI114" s="276"/>
      <c r="AJ114" s="276"/>
      <c r="AK114" s="276"/>
      <c r="AL114" s="276"/>
      <c r="AM114" s="276"/>
      <c r="AN114" s="260"/>
      <c r="AO114" s="260"/>
      <c r="AP114" s="260"/>
      <c r="AQ114" s="260"/>
      <c r="AR114" s="260"/>
      <c r="AS114" s="260"/>
      <c r="AT114" s="260"/>
      <c r="AU114" s="260"/>
      <c r="AV114" s="260"/>
      <c r="AW114" s="260"/>
      <c r="AX114" s="260"/>
      <c r="AY114" s="260"/>
      <c r="AZ114" s="260"/>
      <c r="BA114" s="260"/>
      <c r="BB114" s="260"/>
      <c r="BC114" s="260"/>
      <c r="BD114" s="260"/>
      <c r="BE114" s="260"/>
      <c r="BF114" s="260"/>
      <c r="BG114" s="260"/>
      <c r="BH114" s="260"/>
      <c r="BI114" s="260"/>
      <c r="BJ114" s="260"/>
      <c r="BK114" s="260"/>
      <c r="BL114" s="260"/>
      <c r="BM114" s="260"/>
      <c r="BN114" s="260"/>
      <c r="BO114" s="260"/>
      <c r="BP114" s="260"/>
      <c r="BQ114" s="260"/>
      <c r="BR114" s="260"/>
      <c r="BS114" s="260"/>
      <c r="BT114" s="260"/>
      <c r="BU114" s="260"/>
      <c r="BV114" s="260"/>
      <c r="BW114" s="260"/>
      <c r="BX114" s="260"/>
      <c r="BY114" s="260"/>
      <c r="BZ114" s="260"/>
      <c r="CA114" s="260"/>
      <c r="CB114" s="260"/>
      <c r="CC114" s="260"/>
      <c r="CD114" s="260"/>
      <c r="CE114" s="260"/>
      <c r="CF114" s="260"/>
      <c r="CG114" s="260"/>
      <c r="CH114" s="260"/>
      <c r="CI114" s="260"/>
      <c r="CJ114" s="260"/>
      <c r="CK114" s="260"/>
      <c r="CL114" s="260"/>
      <c r="CM114" s="260"/>
      <c r="CN114" s="260"/>
      <c r="CO114" s="260"/>
      <c r="CP114" s="260"/>
      <c r="CQ114" s="260"/>
      <c r="CR114" s="260"/>
      <c r="CS114" s="260"/>
      <c r="CT114" s="260"/>
      <c r="CU114" s="260"/>
      <c r="CV114" s="260"/>
      <c r="CW114" s="260"/>
      <c r="CX114" s="260"/>
      <c r="CY114" s="260"/>
      <c r="CZ114" s="260"/>
      <c r="DA114" s="260"/>
      <c r="DB114" s="260"/>
      <c r="DC114" s="260"/>
      <c r="DD114" s="260"/>
      <c r="DE114" s="260"/>
      <c r="DF114" s="260"/>
      <c r="DG114" s="260"/>
      <c r="DH114" s="260"/>
      <c r="DI114" s="260"/>
      <c r="DJ114" s="260"/>
      <c r="DK114" s="260"/>
      <c r="DL114" s="260"/>
      <c r="DM114" s="260"/>
      <c r="DN114" s="260"/>
      <c r="DO114" s="260"/>
      <c r="DP114" s="260"/>
      <c r="DQ114" s="260"/>
      <c r="DR114" s="260"/>
      <c r="DS114" s="260"/>
      <c r="DT114" s="260"/>
      <c r="DU114" s="260"/>
      <c r="DV114" s="260"/>
      <c r="DW114" s="260"/>
      <c r="DX114" s="260"/>
      <c r="DY114" s="260"/>
      <c r="DZ114" s="260"/>
      <c r="EA114" s="260"/>
      <c r="EB114" s="260"/>
      <c r="EC114" s="260"/>
      <c r="ED114" s="260"/>
      <c r="EE114" s="260"/>
      <c r="EF114" s="260"/>
      <c r="EG114" s="260"/>
      <c r="EH114" s="260"/>
      <c r="EI114" s="260"/>
      <c r="EJ114" s="260"/>
      <c r="EK114" s="260"/>
      <c r="EL114" s="260"/>
      <c r="EM114" s="260"/>
      <c r="EN114" s="260"/>
      <c r="EO114" s="260"/>
      <c r="EP114" s="260"/>
      <c r="EQ114" s="260"/>
      <c r="ER114" s="260"/>
      <c r="ES114" s="260"/>
      <c r="ET114" s="260"/>
      <c r="EU114" s="260"/>
      <c r="EV114" s="260"/>
      <c r="EW114" s="260"/>
      <c r="EX114" s="260"/>
      <c r="EY114" s="260"/>
      <c r="EZ114" s="260"/>
      <c r="FA114" s="260"/>
      <c r="FB114" s="260"/>
      <c r="FC114" s="260"/>
      <c r="FD114" s="260"/>
      <c r="FE114" s="260"/>
      <c r="FF114" s="260"/>
      <c r="FG114" s="260"/>
      <c r="FH114" s="260"/>
      <c r="FI114" s="260"/>
      <c r="FJ114" s="260"/>
      <c r="FK114" s="260"/>
      <c r="FL114" s="260"/>
      <c r="FM114" s="260"/>
      <c r="FN114" s="260"/>
      <c r="FO114" s="260"/>
      <c r="FP114" s="260"/>
      <c r="FQ114" s="260"/>
      <c r="FR114" s="260"/>
      <c r="FS114" s="260"/>
      <c r="FT114" s="260"/>
      <c r="FU114" s="260"/>
      <c r="FV114" s="260"/>
      <c r="FW114" s="260"/>
      <c r="FX114" s="260"/>
      <c r="FY114" s="260"/>
      <c r="FZ114" s="260"/>
      <c r="GA114" s="260"/>
      <c r="GB114" s="260"/>
      <c r="GC114" s="260"/>
      <c r="GD114" s="260"/>
      <c r="GE114" s="260"/>
      <c r="GF114" s="260"/>
      <c r="GG114" s="260"/>
      <c r="GH114" s="260"/>
      <c r="GI114" s="260"/>
      <c r="GJ114" s="260"/>
      <c r="GK114" s="260"/>
      <c r="GL114" s="260"/>
      <c r="GM114" s="260"/>
      <c r="GN114" s="260"/>
      <c r="GO114" s="260"/>
      <c r="GP114" s="260"/>
      <c r="GQ114" s="260"/>
      <c r="GR114" s="260"/>
      <c r="GS114" s="260"/>
      <c r="GT114" s="260"/>
      <c r="GU114" s="260"/>
      <c r="GV114" s="260"/>
      <c r="GW114" s="260"/>
      <c r="GX114" s="260"/>
      <c r="GY114" s="260"/>
      <c r="GZ114" s="260"/>
      <c r="HA114" s="260"/>
      <c r="HB114" s="260"/>
      <c r="HC114" s="260"/>
      <c r="HD114" s="260"/>
      <c r="HE114" s="260"/>
    </row>
    <row r="115" spans="1:213" s="244" customFormat="1" ht="15" customHeight="1">
      <c r="A115" s="272"/>
      <c r="B115" s="428" t="s">
        <v>545</v>
      </c>
      <c r="C115" s="269" t="s">
        <v>546</v>
      </c>
      <c r="D115" s="269"/>
      <c r="E115" s="269"/>
      <c r="F115" s="269"/>
      <c r="G115" s="271" t="s">
        <v>547</v>
      </c>
      <c r="H115" s="272"/>
      <c r="I115" s="269"/>
      <c r="J115" s="269"/>
      <c r="K115" s="298"/>
      <c r="L115" s="269"/>
      <c r="M115" s="269"/>
      <c r="N115" s="269"/>
      <c r="O115" s="269"/>
      <c r="P115" s="269"/>
      <c r="Q115" s="269"/>
      <c r="R115" s="269"/>
      <c r="S115" s="269"/>
      <c r="T115" s="269"/>
      <c r="U115" s="269"/>
      <c r="V115" s="269"/>
      <c r="W115" s="269"/>
      <c r="X115" s="301"/>
      <c r="Y115" s="269"/>
      <c r="Z115" s="272"/>
      <c r="AA115" s="272"/>
      <c r="AB115" s="272"/>
      <c r="AC115" s="272"/>
      <c r="AD115" s="272"/>
      <c r="AE115" s="272"/>
      <c r="AF115" s="272"/>
      <c r="AG115" s="272"/>
      <c r="AH115" s="272"/>
      <c r="AI115" s="272"/>
      <c r="AJ115" s="272"/>
      <c r="AK115" s="272"/>
      <c r="AL115" s="272"/>
      <c r="AM115" s="272"/>
      <c r="AN115" s="260"/>
      <c r="AO115" s="260"/>
      <c r="AP115" s="260"/>
      <c r="AQ115" s="260"/>
      <c r="AR115" s="260"/>
      <c r="AS115" s="260"/>
      <c r="AT115" s="260"/>
      <c r="AU115" s="260"/>
      <c r="AV115" s="260"/>
      <c r="AW115" s="260"/>
      <c r="AX115" s="260"/>
      <c r="AY115" s="260"/>
      <c r="AZ115" s="260"/>
      <c r="BA115" s="260"/>
      <c r="BB115" s="260"/>
      <c r="BC115" s="260"/>
      <c r="BD115" s="260"/>
      <c r="BE115" s="260"/>
      <c r="BF115" s="260"/>
      <c r="BG115" s="260"/>
      <c r="BH115" s="260"/>
      <c r="BI115" s="260"/>
      <c r="BJ115" s="260"/>
      <c r="BK115" s="260"/>
      <c r="BL115" s="260"/>
      <c r="BM115" s="260"/>
      <c r="BN115" s="260"/>
      <c r="BO115" s="260"/>
      <c r="BP115" s="260"/>
      <c r="BQ115" s="260"/>
      <c r="BR115" s="260"/>
      <c r="BS115" s="260"/>
      <c r="BT115" s="260"/>
      <c r="BU115" s="260"/>
      <c r="BV115" s="260"/>
      <c r="BW115" s="260"/>
      <c r="BX115" s="260"/>
      <c r="BY115" s="260"/>
      <c r="BZ115" s="260"/>
      <c r="CA115" s="260"/>
      <c r="CB115" s="260"/>
      <c r="CC115" s="260"/>
      <c r="CD115" s="260"/>
      <c r="CE115" s="260"/>
      <c r="CF115" s="260"/>
      <c r="CG115" s="260"/>
      <c r="CH115" s="260"/>
      <c r="CI115" s="260"/>
      <c r="CJ115" s="260"/>
      <c r="CK115" s="260"/>
      <c r="CL115" s="260"/>
      <c r="CM115" s="260"/>
      <c r="CN115" s="260"/>
      <c r="CO115" s="260"/>
      <c r="CP115" s="260"/>
      <c r="CQ115" s="260"/>
      <c r="CR115" s="260"/>
      <c r="CS115" s="260"/>
      <c r="CT115" s="260"/>
      <c r="CU115" s="260"/>
      <c r="CV115" s="260"/>
      <c r="CW115" s="260"/>
      <c r="CX115" s="260"/>
      <c r="CY115" s="260"/>
      <c r="CZ115" s="260"/>
      <c r="DA115" s="260"/>
      <c r="DB115" s="260"/>
      <c r="DC115" s="260"/>
      <c r="DD115" s="260"/>
      <c r="DE115" s="260"/>
      <c r="DF115" s="260"/>
      <c r="DG115" s="260"/>
      <c r="DH115" s="260"/>
      <c r="DI115" s="260"/>
      <c r="DJ115" s="260"/>
      <c r="DK115" s="260"/>
      <c r="DL115" s="260"/>
      <c r="DM115" s="260"/>
      <c r="DN115" s="260"/>
      <c r="DO115" s="260"/>
      <c r="DP115" s="260"/>
      <c r="DQ115" s="260"/>
      <c r="DR115" s="260"/>
      <c r="DS115" s="260"/>
      <c r="DT115" s="260"/>
      <c r="DU115" s="260"/>
      <c r="DV115" s="260"/>
      <c r="DW115" s="260"/>
      <c r="DX115" s="260"/>
      <c r="DY115" s="260"/>
      <c r="DZ115" s="260"/>
      <c r="EA115" s="260"/>
      <c r="EB115" s="260"/>
      <c r="EC115" s="260"/>
      <c r="ED115" s="260"/>
      <c r="EE115" s="260"/>
      <c r="EF115" s="260"/>
      <c r="EG115" s="260"/>
      <c r="EH115" s="260"/>
      <c r="EI115" s="260"/>
      <c r="EJ115" s="260"/>
      <c r="EK115" s="260"/>
      <c r="EL115" s="260"/>
      <c r="EM115" s="260"/>
      <c r="EN115" s="260"/>
      <c r="EO115" s="260"/>
      <c r="EP115" s="260"/>
      <c r="EQ115" s="260"/>
      <c r="ER115" s="260"/>
      <c r="ES115" s="260"/>
      <c r="ET115" s="260"/>
      <c r="EU115" s="260"/>
      <c r="EV115" s="260"/>
      <c r="EW115" s="260"/>
      <c r="EX115" s="260"/>
      <c r="EY115" s="260"/>
      <c r="EZ115" s="260"/>
      <c r="FA115" s="260"/>
      <c r="FB115" s="260"/>
      <c r="FC115" s="260"/>
      <c r="FD115" s="260"/>
      <c r="FE115" s="260"/>
      <c r="FF115" s="260"/>
      <c r="FG115" s="260"/>
      <c r="FH115" s="260"/>
      <c r="FI115" s="260"/>
      <c r="FJ115" s="260"/>
      <c r="FK115" s="260"/>
      <c r="FL115" s="260"/>
      <c r="FM115" s="260"/>
      <c r="FN115" s="260"/>
      <c r="FO115" s="260"/>
      <c r="FP115" s="260"/>
      <c r="FQ115" s="260"/>
      <c r="FR115" s="260"/>
      <c r="FS115" s="260"/>
      <c r="FT115" s="260"/>
      <c r="FU115" s="260"/>
      <c r="FV115" s="260"/>
      <c r="FW115" s="260"/>
      <c r="FX115" s="260"/>
      <c r="FY115" s="260"/>
      <c r="FZ115" s="260"/>
      <c r="GA115" s="260"/>
      <c r="GB115" s="260"/>
      <c r="GC115" s="260"/>
      <c r="GD115" s="260"/>
      <c r="GE115" s="260"/>
      <c r="GF115" s="260"/>
      <c r="GG115" s="260"/>
      <c r="GH115" s="260"/>
      <c r="GI115" s="260"/>
      <c r="GJ115" s="260"/>
      <c r="GK115" s="260"/>
      <c r="GL115" s="260"/>
      <c r="GM115" s="260"/>
      <c r="GN115" s="260"/>
      <c r="GO115" s="260"/>
      <c r="GP115" s="260"/>
      <c r="GQ115" s="260"/>
      <c r="GR115" s="260"/>
      <c r="GS115" s="260"/>
      <c r="GT115" s="260"/>
      <c r="GU115" s="260"/>
      <c r="GV115" s="260"/>
      <c r="GW115" s="260"/>
      <c r="GX115" s="260"/>
      <c r="GY115" s="260"/>
      <c r="GZ115" s="260"/>
      <c r="HA115" s="260"/>
      <c r="HB115" s="260"/>
      <c r="HC115" s="260"/>
      <c r="HD115" s="260"/>
      <c r="HE115" s="260"/>
    </row>
    <row r="116" spans="1:213" s="244" customFormat="1" ht="6.75" customHeight="1">
      <c r="A116" s="243"/>
      <c r="B116" s="243"/>
      <c r="C116" s="243"/>
      <c r="D116" s="243"/>
      <c r="E116" s="243"/>
      <c r="F116" s="243"/>
      <c r="G116" s="243"/>
      <c r="H116" s="243"/>
      <c r="I116" s="243"/>
      <c r="J116" s="243"/>
      <c r="K116" s="243"/>
      <c r="L116" s="300"/>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260"/>
      <c r="BK116" s="260"/>
      <c r="BL116" s="260"/>
      <c r="BM116" s="260"/>
      <c r="BN116" s="260"/>
      <c r="BO116" s="260"/>
      <c r="BP116" s="260"/>
      <c r="BQ116" s="260"/>
      <c r="BR116" s="260"/>
      <c r="BS116" s="260"/>
      <c r="BT116" s="260"/>
      <c r="BU116" s="260"/>
      <c r="BV116" s="260"/>
      <c r="BW116" s="260"/>
      <c r="BX116" s="260"/>
      <c r="BY116" s="260"/>
      <c r="BZ116" s="260"/>
      <c r="CA116" s="260"/>
      <c r="CB116" s="260"/>
      <c r="CC116" s="260"/>
      <c r="CD116" s="260"/>
      <c r="CE116" s="260"/>
      <c r="CF116" s="260"/>
      <c r="CG116" s="260"/>
      <c r="CH116" s="260"/>
      <c r="CI116" s="260"/>
      <c r="CJ116" s="260"/>
      <c r="CK116" s="260"/>
      <c r="CL116" s="260"/>
      <c r="CM116" s="260"/>
      <c r="CN116" s="260"/>
      <c r="CO116" s="260"/>
      <c r="CP116" s="260"/>
      <c r="CQ116" s="260"/>
      <c r="CR116" s="260"/>
      <c r="CS116" s="260"/>
      <c r="CT116" s="260"/>
      <c r="CU116" s="260"/>
      <c r="CV116" s="260"/>
      <c r="CW116" s="260"/>
      <c r="CX116" s="260"/>
      <c r="CY116" s="260"/>
      <c r="CZ116" s="260"/>
      <c r="DA116" s="260"/>
      <c r="DB116" s="260"/>
      <c r="DC116" s="260"/>
      <c r="DD116" s="260"/>
      <c r="DE116" s="260"/>
      <c r="DF116" s="260"/>
      <c r="DG116" s="260"/>
      <c r="DH116" s="260"/>
      <c r="DI116" s="260"/>
      <c r="DJ116" s="260"/>
      <c r="DK116" s="260"/>
      <c r="DL116" s="260"/>
      <c r="DM116" s="260"/>
      <c r="DN116" s="260"/>
      <c r="DO116" s="260"/>
      <c r="DP116" s="260"/>
      <c r="DQ116" s="260"/>
      <c r="DR116" s="260"/>
      <c r="DS116" s="260"/>
      <c r="DT116" s="260"/>
      <c r="DU116" s="260"/>
      <c r="DV116" s="260"/>
      <c r="DW116" s="260"/>
      <c r="DX116" s="260"/>
      <c r="DY116" s="260"/>
      <c r="DZ116" s="260"/>
      <c r="EA116" s="260"/>
      <c r="EB116" s="260"/>
      <c r="EC116" s="260"/>
      <c r="ED116" s="260"/>
      <c r="EE116" s="260"/>
      <c r="EF116" s="260"/>
      <c r="EG116" s="260"/>
      <c r="EH116" s="260"/>
      <c r="EI116" s="260"/>
      <c r="EJ116" s="260"/>
      <c r="EK116" s="260"/>
      <c r="EL116" s="260"/>
      <c r="EM116" s="260"/>
      <c r="EN116" s="260"/>
      <c r="EO116" s="260"/>
      <c r="EP116" s="260"/>
      <c r="EQ116" s="260"/>
      <c r="ER116" s="260"/>
      <c r="ES116" s="260"/>
      <c r="ET116" s="260"/>
      <c r="EU116" s="260"/>
      <c r="EV116" s="260"/>
      <c r="EW116" s="260"/>
      <c r="EX116" s="260"/>
      <c r="EY116" s="260"/>
      <c r="EZ116" s="260"/>
      <c r="FA116" s="260"/>
      <c r="FB116" s="260"/>
      <c r="FC116" s="260"/>
      <c r="FD116" s="260"/>
      <c r="FE116" s="260"/>
      <c r="FF116" s="260"/>
      <c r="FG116" s="260"/>
      <c r="FH116" s="260"/>
      <c r="FI116" s="260"/>
      <c r="FJ116" s="260"/>
      <c r="FK116" s="260"/>
      <c r="FL116" s="260"/>
      <c r="FM116" s="260"/>
      <c r="FN116" s="260"/>
      <c r="FO116" s="260"/>
      <c r="FP116" s="260"/>
      <c r="FQ116" s="260"/>
      <c r="FR116" s="260"/>
      <c r="FS116" s="260"/>
      <c r="FT116" s="260"/>
      <c r="FU116" s="260"/>
      <c r="FV116" s="260"/>
      <c r="FW116" s="260"/>
      <c r="FX116" s="260"/>
      <c r="FY116" s="260"/>
      <c r="FZ116" s="260"/>
      <c r="GA116" s="260"/>
      <c r="GB116" s="260"/>
      <c r="GC116" s="260"/>
      <c r="GD116" s="260"/>
      <c r="GE116" s="260"/>
      <c r="GF116" s="260"/>
      <c r="GG116" s="260"/>
      <c r="GH116" s="260"/>
      <c r="GI116" s="260"/>
      <c r="GJ116" s="260"/>
      <c r="GK116" s="260"/>
      <c r="GL116" s="260"/>
      <c r="GM116" s="260"/>
      <c r="GN116" s="260"/>
      <c r="GO116" s="260"/>
      <c r="GP116" s="260"/>
      <c r="GQ116" s="260"/>
      <c r="GR116" s="260"/>
      <c r="GS116" s="260"/>
      <c r="GT116" s="260"/>
      <c r="GU116" s="260"/>
      <c r="GV116" s="260"/>
      <c r="GW116" s="260"/>
      <c r="GX116" s="260"/>
      <c r="GY116" s="260"/>
      <c r="GZ116" s="260"/>
      <c r="HA116" s="260"/>
      <c r="HB116" s="260"/>
      <c r="HC116" s="260"/>
      <c r="HD116" s="260"/>
      <c r="HE116" s="260"/>
    </row>
    <row r="117" spans="1:213" s="258" customFormat="1" ht="20.25" customHeight="1">
      <c r="A117" s="762" t="s">
        <v>398</v>
      </c>
      <c r="B117" s="763"/>
      <c r="C117" s="763"/>
      <c r="D117" s="763"/>
      <c r="E117" s="764"/>
      <c r="F117" s="765" t="s">
        <v>235</v>
      </c>
      <c r="G117" s="766"/>
      <c r="H117" s="766"/>
      <c r="I117" s="766"/>
      <c r="J117" s="766"/>
      <c r="K117" s="766"/>
      <c r="L117" s="766"/>
      <c r="M117" s="766"/>
      <c r="N117" s="767"/>
      <c r="O117" s="768" t="s">
        <v>14</v>
      </c>
      <c r="P117" s="769"/>
      <c r="Q117" s="769"/>
      <c r="R117" s="770"/>
      <c r="S117" s="765" t="s">
        <v>262</v>
      </c>
      <c r="T117" s="766"/>
      <c r="U117" s="766"/>
      <c r="V117" s="767"/>
      <c r="W117" s="765" t="s">
        <v>399</v>
      </c>
      <c r="X117" s="766"/>
      <c r="Y117" s="767"/>
      <c r="Z117" s="678" t="s">
        <v>21</v>
      </c>
      <c r="AA117" s="679"/>
      <c r="AB117" s="679"/>
      <c r="AC117" s="680"/>
      <c r="AD117" s="678" t="s">
        <v>548</v>
      </c>
      <c r="AE117" s="679"/>
      <c r="AF117" s="679"/>
      <c r="AG117" s="679"/>
      <c r="AH117" s="679"/>
      <c r="AI117" s="679"/>
      <c r="AJ117" s="679"/>
      <c r="AK117" s="679"/>
      <c r="AL117" s="680"/>
      <c r="AM117" s="579"/>
      <c r="AN117" s="303"/>
      <c r="AO117" s="303"/>
      <c r="AP117" s="303"/>
      <c r="AQ117" s="303"/>
      <c r="AR117" s="303"/>
      <c r="AS117" s="303"/>
      <c r="AT117" s="303"/>
      <c r="AU117" s="303"/>
      <c r="AV117" s="303"/>
      <c r="AW117" s="303"/>
      <c r="AX117" s="303"/>
      <c r="AY117" s="303"/>
      <c r="AZ117" s="303"/>
      <c r="BA117" s="303"/>
      <c r="BB117" s="303"/>
      <c r="BC117" s="303"/>
      <c r="BD117" s="303"/>
      <c r="BE117" s="303"/>
      <c r="BF117" s="303"/>
      <c r="BG117" s="303"/>
      <c r="BH117" s="303"/>
      <c r="BI117" s="303"/>
      <c r="BJ117" s="303"/>
      <c r="BK117" s="303"/>
      <c r="BL117" s="303"/>
      <c r="BM117" s="303"/>
      <c r="BN117" s="303"/>
      <c r="BO117" s="303"/>
      <c r="BP117" s="303"/>
      <c r="BQ117" s="303"/>
      <c r="BR117" s="303"/>
      <c r="BS117" s="303"/>
      <c r="BT117" s="303"/>
      <c r="BU117" s="303"/>
      <c r="BV117" s="303"/>
      <c r="BW117" s="303"/>
      <c r="BX117" s="303"/>
      <c r="BY117" s="303"/>
      <c r="BZ117" s="303"/>
      <c r="CA117" s="303"/>
      <c r="CB117" s="303"/>
      <c r="CC117" s="303"/>
      <c r="CD117" s="303"/>
      <c r="CE117" s="303"/>
      <c r="CF117" s="303"/>
      <c r="CG117" s="303"/>
      <c r="CH117" s="303"/>
      <c r="CI117" s="303"/>
      <c r="CJ117" s="303"/>
      <c r="CK117" s="303"/>
      <c r="CL117" s="303"/>
      <c r="CM117" s="303"/>
      <c r="CN117" s="303"/>
      <c r="CO117" s="303"/>
      <c r="CP117" s="303"/>
      <c r="CQ117" s="303"/>
      <c r="CR117" s="303"/>
      <c r="CS117" s="303"/>
      <c r="CT117" s="303"/>
      <c r="CU117" s="303"/>
      <c r="CV117" s="303"/>
      <c r="CW117" s="303"/>
      <c r="CX117" s="303"/>
      <c r="CY117" s="303"/>
      <c r="CZ117" s="303"/>
      <c r="DA117" s="303"/>
      <c r="DB117" s="303"/>
      <c r="DC117" s="303"/>
      <c r="DD117" s="303"/>
      <c r="DE117" s="303"/>
      <c r="DF117" s="303"/>
      <c r="DG117" s="303"/>
      <c r="DH117" s="303"/>
      <c r="DI117" s="303"/>
      <c r="DJ117" s="303"/>
      <c r="DK117" s="303"/>
      <c r="DL117" s="303"/>
      <c r="DM117" s="303"/>
      <c r="DN117" s="303"/>
      <c r="DO117" s="303"/>
      <c r="DP117" s="303"/>
      <c r="DQ117" s="303"/>
      <c r="DR117" s="303"/>
      <c r="DS117" s="303"/>
      <c r="DT117" s="303"/>
      <c r="DU117" s="303"/>
      <c r="DV117" s="303"/>
      <c r="DW117" s="303"/>
      <c r="DX117" s="303"/>
      <c r="DY117" s="303"/>
      <c r="DZ117" s="303"/>
      <c r="EA117" s="303"/>
      <c r="EB117" s="303"/>
      <c r="EC117" s="303"/>
      <c r="ED117" s="303"/>
      <c r="EE117" s="303"/>
      <c r="EF117" s="303"/>
      <c r="EG117" s="303"/>
      <c r="EH117" s="303"/>
      <c r="EI117" s="303"/>
      <c r="EJ117" s="303"/>
      <c r="EK117" s="303"/>
      <c r="EL117" s="303"/>
      <c r="EM117" s="303"/>
      <c r="EN117" s="303"/>
      <c r="EO117" s="303"/>
      <c r="EP117" s="303"/>
      <c r="EQ117" s="303"/>
      <c r="ER117" s="303"/>
      <c r="ES117" s="303"/>
      <c r="ET117" s="303"/>
      <c r="EU117" s="303"/>
      <c r="EV117" s="303"/>
      <c r="EW117" s="303"/>
      <c r="EX117" s="303"/>
      <c r="EY117" s="303"/>
      <c r="EZ117" s="303"/>
      <c r="FA117" s="303"/>
      <c r="FB117" s="303"/>
      <c r="FC117" s="303"/>
      <c r="FD117" s="303"/>
      <c r="FE117" s="303"/>
      <c r="FF117" s="303"/>
      <c r="FG117" s="303"/>
      <c r="FH117" s="303"/>
      <c r="FI117" s="303"/>
      <c r="FJ117" s="303"/>
      <c r="FK117" s="303"/>
      <c r="FL117" s="303"/>
      <c r="FM117" s="303"/>
      <c r="FN117" s="303"/>
      <c r="FO117" s="303"/>
      <c r="FP117" s="303"/>
      <c r="FQ117" s="303"/>
      <c r="FR117" s="303"/>
      <c r="FS117" s="303"/>
      <c r="FT117" s="303"/>
      <c r="FU117" s="303"/>
      <c r="FV117" s="303"/>
      <c r="FW117" s="303"/>
      <c r="FX117" s="303"/>
      <c r="FY117" s="303"/>
      <c r="FZ117" s="303"/>
      <c r="GA117" s="303"/>
      <c r="GB117" s="303"/>
      <c r="GC117" s="303"/>
      <c r="GD117" s="303"/>
      <c r="GE117" s="303"/>
      <c r="GF117" s="303"/>
      <c r="GG117" s="303"/>
      <c r="GH117" s="303"/>
      <c r="GI117" s="303"/>
      <c r="GJ117" s="303"/>
      <c r="GK117" s="303"/>
      <c r="GL117" s="303"/>
      <c r="GM117" s="303"/>
      <c r="GN117" s="303"/>
      <c r="GO117" s="303"/>
      <c r="GP117" s="303"/>
      <c r="GQ117" s="303"/>
      <c r="GR117" s="303"/>
      <c r="GS117" s="303"/>
      <c r="GT117" s="303"/>
      <c r="GU117" s="303"/>
      <c r="GV117" s="303"/>
      <c r="GW117" s="303"/>
      <c r="GX117" s="303"/>
      <c r="GY117" s="303"/>
      <c r="GZ117" s="303"/>
      <c r="HA117" s="303"/>
      <c r="HB117" s="303"/>
      <c r="HC117" s="303"/>
      <c r="HD117" s="303"/>
      <c r="HE117" s="303"/>
    </row>
    <row r="118" spans="1:213" s="259" customFormat="1" ht="17.850000000000001" customHeight="1">
      <c r="A118" s="789" t="s">
        <v>407</v>
      </c>
      <c r="B118" s="790"/>
      <c r="C118" s="790"/>
      <c r="D118" s="790"/>
      <c r="E118" s="791"/>
      <c r="F118" s="792" t="s">
        <v>408</v>
      </c>
      <c r="G118" s="793"/>
      <c r="H118" s="793"/>
      <c r="I118" s="793"/>
      <c r="J118" s="793"/>
      <c r="K118" s="793"/>
      <c r="L118" s="793"/>
      <c r="M118" s="793"/>
      <c r="N118" s="794"/>
      <c r="O118" s="795" t="s">
        <v>409</v>
      </c>
      <c r="P118" s="796"/>
      <c r="Q118" s="796"/>
      <c r="R118" s="797"/>
      <c r="S118" s="798" t="s">
        <v>268</v>
      </c>
      <c r="T118" s="799"/>
      <c r="U118" s="799"/>
      <c r="V118" s="800"/>
      <c r="W118" s="801" t="s">
        <v>410</v>
      </c>
      <c r="X118" s="802"/>
      <c r="Y118" s="803"/>
      <c r="Z118" s="675" t="s">
        <v>257</v>
      </c>
      <c r="AA118" s="676"/>
      <c r="AB118" s="676"/>
      <c r="AC118" s="677"/>
      <c r="AD118" s="675" t="s">
        <v>549</v>
      </c>
      <c r="AE118" s="676"/>
      <c r="AF118" s="676"/>
      <c r="AG118" s="676"/>
      <c r="AH118" s="676"/>
      <c r="AI118" s="676"/>
      <c r="AJ118" s="676"/>
      <c r="AK118" s="676"/>
      <c r="AL118" s="677"/>
      <c r="AM118" s="580"/>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304"/>
      <c r="BI118" s="304"/>
      <c r="BJ118" s="304"/>
      <c r="BK118" s="304"/>
      <c r="BL118" s="304"/>
      <c r="BM118" s="304"/>
      <c r="BN118" s="304"/>
      <c r="BO118" s="304"/>
      <c r="BP118" s="304"/>
      <c r="BQ118" s="304"/>
      <c r="BR118" s="304"/>
      <c r="BS118" s="304"/>
      <c r="BT118" s="304"/>
      <c r="BU118" s="304"/>
      <c r="BV118" s="304"/>
      <c r="BW118" s="304"/>
      <c r="BX118" s="304"/>
      <c r="BY118" s="304"/>
      <c r="BZ118" s="304"/>
      <c r="CA118" s="304"/>
      <c r="CB118" s="304"/>
      <c r="CC118" s="304"/>
      <c r="CD118" s="304"/>
      <c r="CE118" s="304"/>
      <c r="CF118" s="304"/>
      <c r="CG118" s="304"/>
      <c r="CH118" s="304"/>
      <c r="CI118" s="304"/>
      <c r="CJ118" s="304"/>
      <c r="CK118" s="304"/>
      <c r="CL118" s="304"/>
      <c r="CM118" s="304"/>
      <c r="CN118" s="304"/>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4"/>
      <c r="DL118" s="304"/>
      <c r="DM118" s="304"/>
      <c r="DN118" s="304"/>
      <c r="DO118" s="304"/>
      <c r="DP118" s="304"/>
      <c r="DQ118" s="304"/>
      <c r="DR118" s="304"/>
      <c r="DS118" s="304"/>
      <c r="DT118" s="304"/>
      <c r="DU118" s="304"/>
      <c r="DV118" s="304"/>
      <c r="DW118" s="304"/>
      <c r="DX118" s="304"/>
      <c r="DY118" s="304"/>
      <c r="DZ118" s="304"/>
      <c r="EA118" s="304"/>
      <c r="EB118" s="304"/>
      <c r="EC118" s="304"/>
      <c r="ED118" s="304"/>
      <c r="EE118" s="304"/>
      <c r="EF118" s="304"/>
      <c r="EG118" s="304"/>
      <c r="EH118" s="304"/>
      <c r="EI118" s="304"/>
      <c r="EJ118" s="304"/>
      <c r="EK118" s="304"/>
      <c r="EL118" s="304"/>
      <c r="EM118" s="304"/>
      <c r="EN118" s="304"/>
      <c r="EO118" s="304"/>
      <c r="EP118" s="304"/>
      <c r="EQ118" s="304"/>
      <c r="ER118" s="304"/>
      <c r="ES118" s="304"/>
      <c r="ET118" s="304"/>
      <c r="EU118" s="304"/>
      <c r="EV118" s="304"/>
      <c r="EW118" s="304"/>
      <c r="EX118" s="304"/>
      <c r="EY118" s="304"/>
      <c r="EZ118" s="304"/>
      <c r="FA118" s="304"/>
      <c r="FB118" s="304"/>
      <c r="FC118" s="304"/>
      <c r="FD118" s="304"/>
      <c r="FE118" s="304"/>
      <c r="FF118" s="304"/>
      <c r="FG118" s="304"/>
      <c r="FH118" s="304"/>
      <c r="FI118" s="304"/>
      <c r="FJ118" s="304"/>
      <c r="FK118" s="304"/>
      <c r="FL118" s="304"/>
      <c r="FM118" s="304"/>
      <c r="FN118" s="304"/>
      <c r="FO118" s="304"/>
      <c r="FP118" s="304"/>
      <c r="FQ118" s="304"/>
      <c r="FR118" s="304"/>
      <c r="FS118" s="304"/>
      <c r="FT118" s="304"/>
      <c r="FU118" s="304"/>
      <c r="FV118" s="304"/>
      <c r="FW118" s="304"/>
      <c r="FX118" s="304"/>
      <c r="FY118" s="304"/>
      <c r="FZ118" s="304"/>
      <c r="GA118" s="304"/>
      <c r="GB118" s="304"/>
      <c r="GC118" s="304"/>
      <c r="GD118" s="304"/>
      <c r="GE118" s="304"/>
      <c r="GF118" s="304"/>
      <c r="GG118" s="304"/>
      <c r="GH118" s="304"/>
      <c r="GI118" s="304"/>
      <c r="GJ118" s="304"/>
      <c r="GK118" s="304"/>
      <c r="GL118" s="304"/>
      <c r="GM118" s="304"/>
      <c r="GN118" s="304"/>
      <c r="GO118" s="304"/>
      <c r="GP118" s="304"/>
      <c r="GQ118" s="304"/>
      <c r="GR118" s="304"/>
      <c r="GS118" s="304"/>
      <c r="GT118" s="304"/>
      <c r="GU118" s="304"/>
      <c r="GV118" s="304"/>
      <c r="GW118" s="304"/>
      <c r="GX118" s="304"/>
      <c r="GY118" s="304"/>
      <c r="GZ118" s="304"/>
      <c r="HA118" s="304"/>
      <c r="HB118" s="304"/>
      <c r="HC118" s="304"/>
      <c r="HD118" s="304"/>
      <c r="HE118" s="304"/>
    </row>
    <row r="119" spans="1:213" s="244" customFormat="1" ht="12.9" customHeight="1">
      <c r="A119" s="723"/>
      <c r="B119" s="724"/>
      <c r="C119" s="724"/>
      <c r="D119" s="724"/>
      <c r="E119" s="725"/>
      <c r="F119" s="729"/>
      <c r="G119" s="730"/>
      <c r="H119" s="730"/>
      <c r="I119" s="730"/>
      <c r="J119" s="730"/>
      <c r="K119" s="730"/>
      <c r="L119" s="730"/>
      <c r="M119" s="730"/>
      <c r="N119" s="731"/>
      <c r="O119" s="804"/>
      <c r="P119" s="805"/>
      <c r="Q119" s="805"/>
      <c r="R119" s="806"/>
      <c r="S119" s="807"/>
      <c r="T119" s="808"/>
      <c r="U119" s="808"/>
      <c r="V119" s="809"/>
      <c r="W119" s="642"/>
      <c r="X119" s="643"/>
      <c r="Y119" s="644"/>
      <c r="Z119" s="720"/>
      <c r="AA119" s="721"/>
      <c r="AB119" s="721"/>
      <c r="AC119" s="722"/>
      <c r="AD119" s="636"/>
      <c r="AE119" s="637"/>
      <c r="AF119" s="637"/>
      <c r="AG119" s="637"/>
      <c r="AH119" s="637"/>
      <c r="AI119" s="637"/>
      <c r="AJ119" s="637"/>
      <c r="AK119" s="637"/>
      <c r="AL119" s="638"/>
      <c r="AM119" s="581"/>
      <c r="AN119" s="260"/>
      <c r="AO119" s="260"/>
      <c r="AP119" s="260"/>
      <c r="AQ119" s="260"/>
      <c r="AR119" s="260"/>
      <c r="AS119" s="260"/>
      <c r="AT119" s="260"/>
      <c r="AU119" s="260"/>
      <c r="AV119" s="260"/>
      <c r="AW119" s="260"/>
      <c r="AX119" s="260"/>
      <c r="AY119" s="260"/>
      <c r="AZ119" s="260"/>
      <c r="BA119" s="260"/>
      <c r="BB119" s="260"/>
      <c r="BC119" s="260"/>
      <c r="BD119" s="260"/>
      <c r="BE119" s="260"/>
      <c r="BF119" s="260"/>
      <c r="BG119" s="260"/>
      <c r="BH119" s="260"/>
      <c r="BI119" s="260"/>
      <c r="BJ119" s="260"/>
      <c r="BK119" s="260"/>
      <c r="BL119" s="260"/>
      <c r="BM119" s="260"/>
      <c r="BN119" s="260"/>
      <c r="BO119" s="260"/>
      <c r="BP119" s="260"/>
      <c r="BQ119" s="260"/>
      <c r="BR119" s="260"/>
      <c r="BS119" s="260"/>
      <c r="BT119" s="260"/>
      <c r="BU119" s="260"/>
      <c r="BV119" s="260"/>
      <c r="BW119" s="260"/>
      <c r="BX119" s="260"/>
      <c r="BY119" s="260"/>
      <c r="BZ119" s="260"/>
      <c r="CA119" s="260"/>
      <c r="CB119" s="260"/>
      <c r="CC119" s="260"/>
      <c r="CD119" s="260"/>
      <c r="CE119" s="260"/>
      <c r="CF119" s="260"/>
      <c r="CG119" s="260"/>
      <c r="CH119" s="260"/>
      <c r="CI119" s="260"/>
      <c r="CJ119" s="260"/>
      <c r="CK119" s="260"/>
      <c r="CL119" s="260"/>
      <c r="CM119" s="260"/>
      <c r="CN119" s="260"/>
      <c r="CO119" s="260"/>
      <c r="CP119" s="260"/>
      <c r="CQ119" s="260"/>
      <c r="CR119" s="260"/>
      <c r="CS119" s="260"/>
      <c r="CT119" s="260"/>
      <c r="CU119" s="260"/>
      <c r="CV119" s="260"/>
      <c r="CW119" s="260"/>
      <c r="CX119" s="260"/>
      <c r="CY119" s="260"/>
      <c r="CZ119" s="260"/>
      <c r="DA119" s="260"/>
      <c r="DB119" s="260"/>
      <c r="DC119" s="260"/>
      <c r="DD119" s="260"/>
      <c r="DE119" s="260"/>
      <c r="DF119" s="260"/>
      <c r="DG119" s="260"/>
      <c r="DH119" s="260"/>
      <c r="DI119" s="260"/>
      <c r="DJ119" s="260"/>
      <c r="DK119" s="260"/>
      <c r="DL119" s="260"/>
      <c r="DM119" s="260"/>
      <c r="DN119" s="260"/>
      <c r="DO119" s="260"/>
      <c r="DP119" s="260"/>
      <c r="DQ119" s="260"/>
      <c r="DR119" s="260"/>
      <c r="DS119" s="260"/>
      <c r="DT119" s="260"/>
      <c r="DU119" s="260"/>
      <c r="DV119" s="260"/>
      <c r="DW119" s="260"/>
      <c r="DX119" s="260"/>
      <c r="DY119" s="260"/>
      <c r="DZ119" s="260"/>
      <c r="EA119" s="260"/>
      <c r="EB119" s="260"/>
      <c r="EC119" s="260"/>
      <c r="ED119" s="260"/>
      <c r="EE119" s="260"/>
      <c r="EF119" s="260"/>
      <c r="EG119" s="260"/>
      <c r="EH119" s="260"/>
      <c r="EI119" s="260"/>
      <c r="EJ119" s="260"/>
      <c r="EK119" s="260"/>
      <c r="EL119" s="260"/>
      <c r="EM119" s="260"/>
      <c r="EN119" s="260"/>
      <c r="EO119" s="260"/>
      <c r="EP119" s="260"/>
      <c r="EQ119" s="260"/>
      <c r="ER119" s="260"/>
      <c r="ES119" s="260"/>
      <c r="ET119" s="260"/>
      <c r="EU119" s="260"/>
      <c r="EV119" s="260"/>
      <c r="EW119" s="260"/>
      <c r="EX119" s="260"/>
      <c r="EY119" s="260"/>
      <c r="EZ119" s="260"/>
      <c r="FA119" s="260"/>
      <c r="FB119" s="260"/>
      <c r="FC119" s="260"/>
      <c r="FD119" s="260"/>
      <c r="FE119" s="260"/>
      <c r="FF119" s="260"/>
      <c r="FG119" s="260"/>
      <c r="FH119" s="260"/>
      <c r="FI119" s="260"/>
      <c r="FJ119" s="260"/>
      <c r="FK119" s="260"/>
      <c r="FL119" s="260"/>
      <c r="FM119" s="260"/>
      <c r="FN119" s="260"/>
      <c r="FO119" s="260"/>
      <c r="FP119" s="260"/>
      <c r="FQ119" s="260"/>
      <c r="FR119" s="260"/>
      <c r="FS119" s="260"/>
      <c r="FT119" s="260"/>
      <c r="FU119" s="260"/>
      <c r="FV119" s="260"/>
      <c r="FW119" s="260"/>
      <c r="FX119" s="260"/>
      <c r="FY119" s="260"/>
      <c r="FZ119" s="260"/>
      <c r="GA119" s="260"/>
      <c r="GB119" s="260"/>
      <c r="GC119" s="260"/>
      <c r="GD119" s="260"/>
      <c r="GE119" s="260"/>
      <c r="GF119" s="260"/>
      <c r="GG119" s="260"/>
      <c r="GH119" s="260"/>
      <c r="GI119" s="260"/>
      <c r="GJ119" s="260"/>
      <c r="GK119" s="260"/>
      <c r="GL119" s="260"/>
      <c r="GM119" s="260"/>
      <c r="GN119" s="260"/>
      <c r="GO119" s="260"/>
      <c r="GP119" s="260"/>
      <c r="GQ119" s="260"/>
      <c r="GR119" s="260"/>
      <c r="GS119" s="260"/>
      <c r="GT119" s="260"/>
      <c r="GU119" s="260"/>
      <c r="GV119" s="260"/>
      <c r="GW119" s="260"/>
      <c r="GX119" s="260"/>
      <c r="GY119" s="260"/>
      <c r="GZ119" s="260"/>
      <c r="HA119" s="260"/>
      <c r="HB119" s="260"/>
      <c r="HC119" s="260"/>
      <c r="HD119" s="260"/>
      <c r="HE119" s="260"/>
    </row>
    <row r="120" spans="1:213" s="244" customFormat="1" ht="12.9" customHeight="1">
      <c r="A120" s="726"/>
      <c r="B120" s="727"/>
      <c r="C120" s="727"/>
      <c r="D120" s="727"/>
      <c r="E120" s="728"/>
      <c r="F120" s="595"/>
      <c r="G120" s="596"/>
      <c r="H120" s="596"/>
      <c r="I120" s="596"/>
      <c r="J120" s="596"/>
      <c r="K120" s="596"/>
      <c r="L120" s="596"/>
      <c r="M120" s="596"/>
      <c r="N120" s="597"/>
      <c r="O120" s="818" t="str">
        <f>IF(AND(A119&lt;&gt;"",O119=""),"YYYY/MM/DD","")</f>
        <v/>
      </c>
      <c r="P120" s="819"/>
      <c r="Q120" s="819"/>
      <c r="R120" s="820"/>
      <c r="S120" s="786" t="str">
        <f>IF(S119="","",VLOOKUP(S119,入学願書!$BG$2:$BH$34,2,FALSE))</f>
        <v/>
      </c>
      <c r="T120" s="787"/>
      <c r="U120" s="787"/>
      <c r="V120" s="788"/>
      <c r="W120" s="598"/>
      <c r="X120" s="599"/>
      <c r="Y120" s="600"/>
      <c r="Z120" s="586"/>
      <c r="AA120" s="587"/>
      <c r="AB120" s="587"/>
      <c r="AC120" s="588"/>
      <c r="AD120" s="639"/>
      <c r="AE120" s="640"/>
      <c r="AF120" s="640"/>
      <c r="AG120" s="640"/>
      <c r="AH120" s="640"/>
      <c r="AI120" s="640"/>
      <c r="AJ120" s="640"/>
      <c r="AK120" s="640"/>
      <c r="AL120" s="641"/>
      <c r="AM120" s="581"/>
      <c r="AN120" s="260"/>
      <c r="AO120" s="260"/>
      <c r="AP120" s="260"/>
      <c r="AQ120" s="260"/>
      <c r="AR120" s="260"/>
      <c r="AS120" s="260"/>
      <c r="AT120" s="260"/>
      <c r="AU120" s="260"/>
      <c r="AV120" s="260"/>
      <c r="AW120" s="260"/>
      <c r="AX120" s="260"/>
      <c r="AY120" s="260"/>
      <c r="AZ120" s="260"/>
      <c r="BA120" s="260"/>
      <c r="BB120" s="260"/>
      <c r="BC120" s="260"/>
      <c r="BD120" s="260"/>
      <c r="BE120" s="260"/>
      <c r="BF120" s="260"/>
      <c r="BG120" s="260"/>
      <c r="BH120" s="260"/>
      <c r="BI120" s="260"/>
      <c r="BJ120" s="260"/>
      <c r="BK120" s="260"/>
      <c r="BL120" s="260"/>
      <c r="BM120" s="260"/>
      <c r="BN120" s="260"/>
      <c r="BO120" s="260"/>
      <c r="BP120" s="260"/>
      <c r="BQ120" s="260"/>
      <c r="BR120" s="260"/>
      <c r="BS120" s="260"/>
      <c r="BT120" s="260"/>
      <c r="BU120" s="260"/>
      <c r="BV120" s="260"/>
      <c r="BW120" s="260"/>
      <c r="BX120" s="260"/>
      <c r="BY120" s="260"/>
      <c r="BZ120" s="260"/>
      <c r="CA120" s="260"/>
      <c r="CB120" s="260"/>
      <c r="CC120" s="260"/>
      <c r="CD120" s="260"/>
      <c r="CE120" s="260"/>
      <c r="CF120" s="260"/>
      <c r="CG120" s="260"/>
      <c r="CH120" s="260"/>
      <c r="CI120" s="260"/>
      <c r="CJ120" s="260"/>
      <c r="CK120" s="260"/>
      <c r="CL120" s="260"/>
      <c r="CM120" s="260"/>
      <c r="CN120" s="260"/>
      <c r="CO120" s="260"/>
      <c r="CP120" s="260"/>
      <c r="CQ120" s="260"/>
      <c r="CR120" s="260"/>
      <c r="CS120" s="260"/>
      <c r="CT120" s="260"/>
      <c r="CU120" s="260"/>
      <c r="CV120" s="260"/>
      <c r="CW120" s="260"/>
      <c r="CX120" s="260"/>
      <c r="CY120" s="260"/>
      <c r="CZ120" s="260"/>
      <c r="DA120" s="260"/>
      <c r="DB120" s="260"/>
      <c r="DC120" s="260"/>
      <c r="DD120" s="260"/>
      <c r="DE120" s="260"/>
      <c r="DF120" s="260"/>
      <c r="DG120" s="260"/>
      <c r="DH120" s="260"/>
      <c r="DI120" s="260"/>
      <c r="DJ120" s="260"/>
      <c r="DK120" s="260"/>
      <c r="DL120" s="260"/>
      <c r="DM120" s="260"/>
      <c r="DN120" s="260"/>
      <c r="DO120" s="260"/>
      <c r="DP120" s="260"/>
      <c r="DQ120" s="260"/>
      <c r="DR120" s="260"/>
      <c r="DS120" s="260"/>
      <c r="DT120" s="260"/>
      <c r="DU120" s="260"/>
      <c r="DV120" s="260"/>
      <c r="DW120" s="260"/>
      <c r="DX120" s="260"/>
      <c r="DY120" s="260"/>
      <c r="DZ120" s="260"/>
      <c r="EA120" s="260"/>
      <c r="EB120" s="260"/>
      <c r="EC120" s="260"/>
      <c r="ED120" s="260"/>
      <c r="EE120" s="260"/>
      <c r="EF120" s="260"/>
      <c r="EG120" s="260"/>
      <c r="EH120" s="260"/>
      <c r="EI120" s="260"/>
      <c r="EJ120" s="260"/>
      <c r="EK120" s="260"/>
      <c r="EL120" s="260"/>
      <c r="EM120" s="260"/>
      <c r="EN120" s="260"/>
      <c r="EO120" s="260"/>
      <c r="EP120" s="260"/>
      <c r="EQ120" s="260"/>
      <c r="ER120" s="260"/>
      <c r="ES120" s="260"/>
      <c r="ET120" s="260"/>
      <c r="EU120" s="260"/>
      <c r="EV120" s="260"/>
      <c r="EW120" s="260"/>
      <c r="EX120" s="260"/>
      <c r="EY120" s="260"/>
      <c r="EZ120" s="260"/>
      <c r="FA120" s="260"/>
      <c r="FB120" s="260"/>
      <c r="FC120" s="260"/>
      <c r="FD120" s="260"/>
      <c r="FE120" s="260"/>
      <c r="FF120" s="260"/>
      <c r="FG120" s="260"/>
      <c r="FH120" s="260"/>
      <c r="FI120" s="260"/>
      <c r="FJ120" s="260"/>
      <c r="FK120" s="260"/>
      <c r="FL120" s="260"/>
      <c r="FM120" s="260"/>
      <c r="FN120" s="260"/>
      <c r="FO120" s="260"/>
      <c r="FP120" s="260"/>
      <c r="FQ120" s="260"/>
      <c r="FR120" s="260"/>
      <c r="FS120" s="260"/>
      <c r="FT120" s="260"/>
      <c r="FU120" s="260"/>
      <c r="FV120" s="260"/>
      <c r="FW120" s="260"/>
      <c r="FX120" s="260"/>
      <c r="FY120" s="260"/>
      <c r="FZ120" s="260"/>
      <c r="GA120" s="260"/>
      <c r="GB120" s="260"/>
      <c r="GC120" s="260"/>
      <c r="GD120" s="260"/>
      <c r="GE120" s="260"/>
      <c r="GF120" s="260"/>
      <c r="GG120" s="260"/>
      <c r="GH120" s="260"/>
      <c r="GI120" s="260"/>
      <c r="GJ120" s="260"/>
      <c r="GK120" s="260"/>
      <c r="GL120" s="260"/>
      <c r="GM120" s="260"/>
      <c r="GN120" s="260"/>
      <c r="GO120" s="260"/>
      <c r="GP120" s="260"/>
      <c r="GQ120" s="260"/>
      <c r="GR120" s="260"/>
      <c r="GS120" s="260"/>
      <c r="GT120" s="260"/>
      <c r="GU120" s="260"/>
      <c r="GV120" s="260"/>
      <c r="GW120" s="260"/>
      <c r="GX120" s="260"/>
      <c r="GY120" s="260"/>
      <c r="GZ120" s="260"/>
      <c r="HA120" s="260"/>
      <c r="HB120" s="260"/>
      <c r="HC120" s="260"/>
      <c r="HD120" s="260"/>
      <c r="HE120" s="260"/>
    </row>
    <row r="121" spans="1:213" s="244" customFormat="1" ht="12.9" customHeight="1">
      <c r="A121" s="592"/>
      <c r="B121" s="593"/>
      <c r="C121" s="593"/>
      <c r="D121" s="593"/>
      <c r="E121" s="594"/>
      <c r="F121" s="595"/>
      <c r="G121" s="596"/>
      <c r="H121" s="596"/>
      <c r="I121" s="596"/>
      <c r="J121" s="596"/>
      <c r="K121" s="596"/>
      <c r="L121" s="596"/>
      <c r="M121" s="596"/>
      <c r="N121" s="597"/>
      <c r="O121" s="777"/>
      <c r="P121" s="778"/>
      <c r="Q121" s="778"/>
      <c r="R121" s="779"/>
      <c r="S121" s="780"/>
      <c r="T121" s="781"/>
      <c r="U121" s="781"/>
      <c r="V121" s="782"/>
      <c r="W121" s="598"/>
      <c r="X121" s="599"/>
      <c r="Y121" s="600"/>
      <c r="Z121" s="586"/>
      <c r="AA121" s="587"/>
      <c r="AB121" s="587"/>
      <c r="AC121" s="588"/>
      <c r="AD121" s="639"/>
      <c r="AE121" s="640"/>
      <c r="AF121" s="640"/>
      <c r="AG121" s="640"/>
      <c r="AH121" s="640"/>
      <c r="AI121" s="640"/>
      <c r="AJ121" s="640"/>
      <c r="AK121" s="640"/>
      <c r="AL121" s="641"/>
      <c r="AM121" s="581"/>
      <c r="AN121" s="260"/>
      <c r="AO121" s="260"/>
      <c r="AP121" s="260"/>
      <c r="AQ121" s="260"/>
      <c r="AR121" s="260"/>
      <c r="AS121" s="260"/>
      <c r="AT121" s="260"/>
      <c r="AU121" s="260"/>
      <c r="AV121" s="260"/>
      <c r="AW121" s="260"/>
      <c r="AX121" s="260"/>
      <c r="AY121" s="260"/>
      <c r="AZ121" s="260"/>
      <c r="BA121" s="260"/>
      <c r="BB121" s="260"/>
      <c r="BC121" s="260"/>
      <c r="BD121" s="260"/>
      <c r="BE121" s="260"/>
      <c r="BF121" s="260"/>
      <c r="BG121" s="260"/>
      <c r="BH121" s="260"/>
      <c r="BI121" s="260"/>
      <c r="BJ121" s="260"/>
      <c r="BK121" s="260"/>
      <c r="BL121" s="260"/>
      <c r="BM121" s="260"/>
      <c r="BN121" s="260"/>
      <c r="BO121" s="260"/>
      <c r="BP121" s="260"/>
      <c r="BQ121" s="260"/>
      <c r="BR121" s="260"/>
      <c r="BS121" s="260"/>
      <c r="BT121" s="260"/>
      <c r="BU121" s="260"/>
      <c r="BV121" s="260"/>
      <c r="BW121" s="260"/>
      <c r="BX121" s="260"/>
      <c r="BY121" s="260"/>
      <c r="BZ121" s="260"/>
      <c r="CA121" s="260"/>
      <c r="CB121" s="260"/>
      <c r="CC121" s="260"/>
      <c r="CD121" s="260"/>
      <c r="CE121" s="260"/>
      <c r="CF121" s="260"/>
      <c r="CG121" s="260"/>
      <c r="CH121" s="260"/>
      <c r="CI121" s="260"/>
      <c r="CJ121" s="260"/>
      <c r="CK121" s="260"/>
      <c r="CL121" s="260"/>
      <c r="CM121" s="260"/>
      <c r="CN121" s="260"/>
      <c r="CO121" s="260"/>
      <c r="CP121" s="260"/>
      <c r="CQ121" s="260"/>
      <c r="CR121" s="260"/>
      <c r="CS121" s="260"/>
      <c r="CT121" s="260"/>
      <c r="CU121" s="260"/>
      <c r="CV121" s="260"/>
      <c r="CW121" s="260"/>
      <c r="CX121" s="260"/>
      <c r="CY121" s="260"/>
      <c r="CZ121" s="260"/>
      <c r="DA121" s="260"/>
      <c r="DB121" s="260"/>
      <c r="DC121" s="260"/>
      <c r="DD121" s="260"/>
      <c r="DE121" s="260"/>
      <c r="DF121" s="260"/>
      <c r="DG121" s="260"/>
      <c r="DH121" s="260"/>
      <c r="DI121" s="260"/>
      <c r="DJ121" s="260"/>
      <c r="DK121" s="260"/>
      <c r="DL121" s="260"/>
      <c r="DM121" s="260"/>
      <c r="DN121" s="260"/>
      <c r="DO121" s="260"/>
      <c r="DP121" s="260"/>
      <c r="DQ121" s="260"/>
      <c r="DR121" s="260"/>
      <c r="DS121" s="260"/>
      <c r="DT121" s="260"/>
      <c r="DU121" s="260"/>
      <c r="DV121" s="260"/>
      <c r="DW121" s="260"/>
      <c r="DX121" s="260"/>
      <c r="DY121" s="260"/>
      <c r="DZ121" s="260"/>
      <c r="EA121" s="260"/>
      <c r="EB121" s="260"/>
      <c r="EC121" s="260"/>
      <c r="ED121" s="260"/>
      <c r="EE121" s="260"/>
      <c r="EF121" s="260"/>
      <c r="EG121" s="260"/>
      <c r="EH121" s="260"/>
      <c r="EI121" s="260"/>
      <c r="EJ121" s="260"/>
      <c r="EK121" s="260"/>
      <c r="EL121" s="260"/>
      <c r="EM121" s="260"/>
      <c r="EN121" s="260"/>
      <c r="EO121" s="260"/>
      <c r="EP121" s="260"/>
      <c r="EQ121" s="260"/>
      <c r="ER121" s="260"/>
      <c r="ES121" s="260"/>
      <c r="ET121" s="260"/>
      <c r="EU121" s="260"/>
      <c r="EV121" s="260"/>
      <c r="EW121" s="260"/>
      <c r="EX121" s="260"/>
      <c r="EY121" s="260"/>
      <c r="EZ121" s="260"/>
      <c r="FA121" s="260"/>
      <c r="FB121" s="260"/>
      <c r="FC121" s="260"/>
      <c r="FD121" s="260"/>
      <c r="FE121" s="260"/>
      <c r="FF121" s="260"/>
      <c r="FG121" s="260"/>
      <c r="FH121" s="260"/>
      <c r="FI121" s="260"/>
      <c r="FJ121" s="260"/>
      <c r="FK121" s="260"/>
      <c r="FL121" s="260"/>
      <c r="FM121" s="260"/>
      <c r="FN121" s="260"/>
      <c r="FO121" s="260"/>
      <c r="FP121" s="260"/>
      <c r="FQ121" s="260"/>
      <c r="FR121" s="260"/>
      <c r="FS121" s="260"/>
      <c r="FT121" s="260"/>
      <c r="FU121" s="260"/>
      <c r="FV121" s="260"/>
      <c r="FW121" s="260"/>
      <c r="FX121" s="260"/>
      <c r="FY121" s="260"/>
      <c r="FZ121" s="260"/>
      <c r="GA121" s="260"/>
      <c r="GB121" s="260"/>
      <c r="GC121" s="260"/>
      <c r="GD121" s="260"/>
      <c r="GE121" s="260"/>
      <c r="GF121" s="260"/>
      <c r="GG121" s="260"/>
      <c r="GH121" s="260"/>
      <c r="GI121" s="260"/>
      <c r="GJ121" s="260"/>
      <c r="GK121" s="260"/>
      <c r="GL121" s="260"/>
      <c r="GM121" s="260"/>
      <c r="GN121" s="260"/>
      <c r="GO121" s="260"/>
      <c r="GP121" s="260"/>
      <c r="GQ121" s="260"/>
      <c r="GR121" s="260"/>
      <c r="GS121" s="260"/>
      <c r="GT121" s="260"/>
      <c r="GU121" s="260"/>
      <c r="GV121" s="260"/>
      <c r="GW121" s="260"/>
      <c r="GX121" s="260"/>
      <c r="GY121" s="260"/>
      <c r="GZ121" s="260"/>
      <c r="HA121" s="260"/>
      <c r="HB121" s="260"/>
      <c r="HC121" s="260"/>
      <c r="HD121" s="260"/>
      <c r="HE121" s="260"/>
    </row>
    <row r="122" spans="1:213" s="244" customFormat="1" ht="12.9" customHeight="1">
      <c r="A122" s="592"/>
      <c r="B122" s="593"/>
      <c r="C122" s="593"/>
      <c r="D122" s="593"/>
      <c r="E122" s="594"/>
      <c r="F122" s="595"/>
      <c r="G122" s="596"/>
      <c r="H122" s="596"/>
      <c r="I122" s="596"/>
      <c r="J122" s="596"/>
      <c r="K122" s="596"/>
      <c r="L122" s="596"/>
      <c r="M122" s="596"/>
      <c r="N122" s="597"/>
      <c r="O122" s="783" t="str">
        <f>IF(AND(A121&lt;&gt;"",O121=""),"YYYY/MM/DD","")</f>
        <v/>
      </c>
      <c r="P122" s="784"/>
      <c r="Q122" s="784"/>
      <c r="R122" s="785"/>
      <c r="S122" s="786" t="str">
        <f>IF(S121="","",VLOOKUP(S121,入学願書!$BG$2:$BH$34,2,FALSE))</f>
        <v/>
      </c>
      <c r="T122" s="787"/>
      <c r="U122" s="787"/>
      <c r="V122" s="788"/>
      <c r="W122" s="598"/>
      <c r="X122" s="599"/>
      <c r="Y122" s="600"/>
      <c r="Z122" s="586"/>
      <c r="AA122" s="587"/>
      <c r="AB122" s="587"/>
      <c r="AC122" s="588"/>
      <c r="AD122" s="639"/>
      <c r="AE122" s="640"/>
      <c r="AF122" s="640"/>
      <c r="AG122" s="640"/>
      <c r="AH122" s="640"/>
      <c r="AI122" s="640"/>
      <c r="AJ122" s="640"/>
      <c r="AK122" s="640"/>
      <c r="AL122" s="641"/>
      <c r="AM122" s="581"/>
      <c r="AN122" s="260"/>
      <c r="AO122" s="260"/>
      <c r="AP122" s="260"/>
      <c r="AQ122" s="260"/>
      <c r="AR122" s="260"/>
      <c r="AS122" s="260"/>
      <c r="AT122" s="260"/>
      <c r="AU122" s="260"/>
      <c r="AV122" s="260"/>
      <c r="AW122" s="260"/>
      <c r="AX122" s="260"/>
      <c r="AY122" s="260"/>
      <c r="AZ122" s="260"/>
      <c r="BA122" s="260"/>
      <c r="BB122" s="260"/>
      <c r="BC122" s="260"/>
      <c r="BD122" s="260"/>
      <c r="BE122" s="260"/>
      <c r="BF122" s="260"/>
      <c r="BG122" s="260"/>
      <c r="BH122" s="260"/>
      <c r="BI122" s="260"/>
      <c r="BJ122" s="260"/>
      <c r="BK122" s="260"/>
      <c r="BL122" s="260"/>
      <c r="BM122" s="260"/>
      <c r="BN122" s="260"/>
      <c r="BO122" s="260"/>
      <c r="BP122" s="260"/>
      <c r="BQ122" s="260"/>
      <c r="BR122" s="260"/>
      <c r="BS122" s="260"/>
      <c r="BT122" s="260"/>
      <c r="BU122" s="260"/>
      <c r="BV122" s="260"/>
      <c r="BW122" s="260"/>
      <c r="BX122" s="260"/>
      <c r="BY122" s="260"/>
      <c r="BZ122" s="260"/>
      <c r="CA122" s="260"/>
      <c r="CB122" s="260"/>
      <c r="CC122" s="260"/>
      <c r="CD122" s="260"/>
      <c r="CE122" s="260"/>
      <c r="CF122" s="260"/>
      <c r="CG122" s="260"/>
      <c r="CH122" s="260"/>
      <c r="CI122" s="260"/>
      <c r="CJ122" s="260"/>
      <c r="CK122" s="260"/>
      <c r="CL122" s="260"/>
      <c r="CM122" s="260"/>
      <c r="CN122" s="260"/>
      <c r="CO122" s="260"/>
      <c r="CP122" s="260"/>
      <c r="CQ122" s="260"/>
      <c r="CR122" s="260"/>
      <c r="CS122" s="260"/>
      <c r="CT122" s="260"/>
      <c r="CU122" s="260"/>
      <c r="CV122" s="260"/>
      <c r="CW122" s="260"/>
      <c r="CX122" s="260"/>
      <c r="CY122" s="260"/>
      <c r="CZ122" s="260"/>
      <c r="DA122" s="260"/>
      <c r="DB122" s="260"/>
      <c r="DC122" s="260"/>
      <c r="DD122" s="260"/>
      <c r="DE122" s="260"/>
      <c r="DF122" s="260"/>
      <c r="DG122" s="260"/>
      <c r="DH122" s="260"/>
      <c r="DI122" s="260"/>
      <c r="DJ122" s="260"/>
      <c r="DK122" s="260"/>
      <c r="DL122" s="260"/>
      <c r="DM122" s="260"/>
      <c r="DN122" s="260"/>
      <c r="DO122" s="260"/>
      <c r="DP122" s="260"/>
      <c r="DQ122" s="260"/>
      <c r="DR122" s="260"/>
      <c r="DS122" s="260"/>
      <c r="DT122" s="260"/>
      <c r="DU122" s="260"/>
      <c r="DV122" s="260"/>
      <c r="DW122" s="260"/>
      <c r="DX122" s="260"/>
      <c r="DY122" s="260"/>
      <c r="DZ122" s="260"/>
      <c r="EA122" s="260"/>
      <c r="EB122" s="260"/>
      <c r="EC122" s="260"/>
      <c r="ED122" s="260"/>
      <c r="EE122" s="260"/>
      <c r="EF122" s="260"/>
      <c r="EG122" s="260"/>
      <c r="EH122" s="260"/>
      <c r="EI122" s="260"/>
      <c r="EJ122" s="260"/>
      <c r="EK122" s="260"/>
      <c r="EL122" s="260"/>
      <c r="EM122" s="260"/>
      <c r="EN122" s="260"/>
      <c r="EO122" s="260"/>
      <c r="EP122" s="260"/>
      <c r="EQ122" s="260"/>
      <c r="ER122" s="260"/>
      <c r="ES122" s="260"/>
      <c r="ET122" s="260"/>
      <c r="EU122" s="260"/>
      <c r="EV122" s="260"/>
      <c r="EW122" s="260"/>
      <c r="EX122" s="260"/>
      <c r="EY122" s="260"/>
      <c r="EZ122" s="260"/>
      <c r="FA122" s="260"/>
      <c r="FB122" s="260"/>
      <c r="FC122" s="260"/>
      <c r="FD122" s="260"/>
      <c r="FE122" s="260"/>
      <c r="FF122" s="260"/>
      <c r="FG122" s="260"/>
      <c r="FH122" s="260"/>
      <c r="FI122" s="260"/>
      <c r="FJ122" s="260"/>
      <c r="FK122" s="260"/>
      <c r="FL122" s="260"/>
      <c r="FM122" s="260"/>
      <c r="FN122" s="260"/>
      <c r="FO122" s="260"/>
      <c r="FP122" s="260"/>
      <c r="FQ122" s="260"/>
      <c r="FR122" s="260"/>
      <c r="FS122" s="260"/>
      <c r="FT122" s="260"/>
      <c r="FU122" s="260"/>
      <c r="FV122" s="260"/>
      <c r="FW122" s="260"/>
      <c r="FX122" s="260"/>
      <c r="FY122" s="260"/>
      <c r="FZ122" s="260"/>
      <c r="GA122" s="260"/>
      <c r="GB122" s="260"/>
      <c r="GC122" s="260"/>
      <c r="GD122" s="260"/>
      <c r="GE122" s="260"/>
      <c r="GF122" s="260"/>
      <c r="GG122" s="260"/>
      <c r="GH122" s="260"/>
      <c r="GI122" s="260"/>
      <c r="GJ122" s="260"/>
      <c r="GK122" s="260"/>
      <c r="GL122" s="260"/>
      <c r="GM122" s="260"/>
      <c r="GN122" s="260"/>
      <c r="GO122" s="260"/>
      <c r="GP122" s="260"/>
      <c r="GQ122" s="260"/>
      <c r="GR122" s="260"/>
      <c r="GS122" s="260"/>
      <c r="GT122" s="260"/>
      <c r="GU122" s="260"/>
      <c r="GV122" s="260"/>
      <c r="GW122" s="260"/>
      <c r="GX122" s="260"/>
      <c r="GY122" s="260"/>
      <c r="GZ122" s="260"/>
      <c r="HA122" s="260"/>
      <c r="HB122" s="260"/>
      <c r="HC122" s="260"/>
      <c r="HD122" s="260"/>
      <c r="HE122" s="260"/>
    </row>
    <row r="123" spans="1:213" s="244" customFormat="1" ht="12.9" customHeight="1">
      <c r="A123" s="592"/>
      <c r="B123" s="593"/>
      <c r="C123" s="593"/>
      <c r="D123" s="593"/>
      <c r="E123" s="594"/>
      <c r="F123" s="595"/>
      <c r="G123" s="596"/>
      <c r="H123" s="596"/>
      <c r="I123" s="596"/>
      <c r="J123" s="596"/>
      <c r="K123" s="596"/>
      <c r="L123" s="596"/>
      <c r="M123" s="596"/>
      <c r="N123" s="597"/>
      <c r="O123" s="777"/>
      <c r="P123" s="778"/>
      <c r="Q123" s="778"/>
      <c r="R123" s="779"/>
      <c r="S123" s="780"/>
      <c r="T123" s="781"/>
      <c r="U123" s="781"/>
      <c r="V123" s="782"/>
      <c r="W123" s="598"/>
      <c r="X123" s="599"/>
      <c r="Y123" s="600"/>
      <c r="Z123" s="586"/>
      <c r="AA123" s="587"/>
      <c r="AB123" s="587"/>
      <c r="AC123" s="588"/>
      <c r="AD123" s="639"/>
      <c r="AE123" s="640"/>
      <c r="AF123" s="640"/>
      <c r="AG123" s="640"/>
      <c r="AH123" s="640"/>
      <c r="AI123" s="640"/>
      <c r="AJ123" s="640"/>
      <c r="AK123" s="640"/>
      <c r="AL123" s="641"/>
      <c r="AM123" s="581"/>
      <c r="AN123" s="260"/>
      <c r="AO123" s="260"/>
      <c r="AP123" s="260"/>
      <c r="AQ123" s="260"/>
      <c r="AR123" s="260"/>
      <c r="AS123" s="260"/>
      <c r="AT123" s="260"/>
      <c r="AU123" s="260"/>
      <c r="AV123" s="260"/>
      <c r="AW123" s="260"/>
      <c r="AX123" s="260"/>
      <c r="AY123" s="260"/>
      <c r="AZ123" s="260"/>
      <c r="BA123" s="260"/>
      <c r="BB123" s="260"/>
      <c r="BC123" s="260"/>
      <c r="BD123" s="260"/>
      <c r="BE123" s="260"/>
      <c r="BF123" s="260"/>
      <c r="BG123" s="260"/>
      <c r="BH123" s="260"/>
      <c r="BI123" s="260"/>
      <c r="BJ123" s="260"/>
      <c r="BK123" s="260"/>
      <c r="BL123" s="260"/>
      <c r="BM123" s="260"/>
      <c r="BN123" s="260"/>
      <c r="BO123" s="260"/>
      <c r="BP123" s="260"/>
      <c r="BQ123" s="260"/>
      <c r="BR123" s="260"/>
      <c r="BS123" s="260"/>
      <c r="BT123" s="260"/>
      <c r="BU123" s="260"/>
      <c r="BV123" s="260"/>
      <c r="BW123" s="260"/>
      <c r="BX123" s="260"/>
      <c r="BY123" s="260"/>
      <c r="BZ123" s="260"/>
      <c r="CA123" s="260"/>
      <c r="CB123" s="260"/>
      <c r="CC123" s="260"/>
      <c r="CD123" s="260"/>
      <c r="CE123" s="260"/>
      <c r="CF123" s="260"/>
      <c r="CG123" s="260"/>
      <c r="CH123" s="260"/>
      <c r="CI123" s="260"/>
      <c r="CJ123" s="260"/>
      <c r="CK123" s="260"/>
      <c r="CL123" s="260"/>
      <c r="CM123" s="260"/>
      <c r="CN123" s="260"/>
      <c r="CO123" s="260"/>
      <c r="CP123" s="260"/>
      <c r="CQ123" s="260"/>
      <c r="CR123" s="260"/>
      <c r="CS123" s="260"/>
      <c r="CT123" s="260"/>
      <c r="CU123" s="260"/>
      <c r="CV123" s="260"/>
      <c r="CW123" s="260"/>
      <c r="CX123" s="260"/>
      <c r="CY123" s="260"/>
      <c r="CZ123" s="260"/>
      <c r="DA123" s="260"/>
      <c r="DB123" s="260"/>
      <c r="DC123" s="260"/>
      <c r="DD123" s="260"/>
      <c r="DE123" s="260"/>
      <c r="DF123" s="260"/>
      <c r="DG123" s="260"/>
      <c r="DH123" s="260"/>
      <c r="DI123" s="260"/>
      <c r="DJ123" s="260"/>
      <c r="DK123" s="260"/>
      <c r="DL123" s="260"/>
      <c r="DM123" s="260"/>
      <c r="DN123" s="260"/>
      <c r="DO123" s="260"/>
      <c r="DP123" s="260"/>
      <c r="DQ123" s="260"/>
      <c r="DR123" s="260"/>
      <c r="DS123" s="260"/>
      <c r="DT123" s="260"/>
      <c r="DU123" s="260"/>
      <c r="DV123" s="260"/>
      <c r="DW123" s="260"/>
      <c r="DX123" s="260"/>
      <c r="DY123" s="260"/>
      <c r="DZ123" s="260"/>
      <c r="EA123" s="260"/>
      <c r="EB123" s="260"/>
      <c r="EC123" s="260"/>
      <c r="ED123" s="260"/>
      <c r="EE123" s="260"/>
      <c r="EF123" s="260"/>
      <c r="EG123" s="260"/>
      <c r="EH123" s="260"/>
      <c r="EI123" s="260"/>
      <c r="EJ123" s="260"/>
      <c r="EK123" s="260"/>
      <c r="EL123" s="260"/>
      <c r="EM123" s="260"/>
      <c r="EN123" s="260"/>
      <c r="EO123" s="260"/>
      <c r="EP123" s="260"/>
      <c r="EQ123" s="260"/>
      <c r="ER123" s="260"/>
      <c r="ES123" s="260"/>
      <c r="ET123" s="260"/>
      <c r="EU123" s="260"/>
      <c r="EV123" s="260"/>
      <c r="EW123" s="260"/>
      <c r="EX123" s="260"/>
      <c r="EY123" s="260"/>
      <c r="EZ123" s="260"/>
      <c r="FA123" s="260"/>
      <c r="FB123" s="260"/>
      <c r="FC123" s="260"/>
      <c r="FD123" s="260"/>
      <c r="FE123" s="260"/>
      <c r="FF123" s="260"/>
      <c r="FG123" s="260"/>
      <c r="FH123" s="260"/>
      <c r="FI123" s="260"/>
      <c r="FJ123" s="260"/>
      <c r="FK123" s="260"/>
      <c r="FL123" s="260"/>
      <c r="FM123" s="260"/>
      <c r="FN123" s="260"/>
      <c r="FO123" s="260"/>
      <c r="FP123" s="260"/>
      <c r="FQ123" s="260"/>
      <c r="FR123" s="260"/>
      <c r="FS123" s="260"/>
      <c r="FT123" s="260"/>
      <c r="FU123" s="260"/>
      <c r="FV123" s="260"/>
      <c r="FW123" s="260"/>
      <c r="FX123" s="260"/>
      <c r="FY123" s="260"/>
      <c r="FZ123" s="260"/>
      <c r="GA123" s="260"/>
      <c r="GB123" s="260"/>
      <c r="GC123" s="260"/>
      <c r="GD123" s="260"/>
      <c r="GE123" s="260"/>
      <c r="GF123" s="260"/>
      <c r="GG123" s="260"/>
      <c r="GH123" s="260"/>
      <c r="GI123" s="260"/>
      <c r="GJ123" s="260"/>
      <c r="GK123" s="260"/>
      <c r="GL123" s="260"/>
      <c r="GM123" s="260"/>
      <c r="GN123" s="260"/>
      <c r="GO123" s="260"/>
      <c r="GP123" s="260"/>
      <c r="GQ123" s="260"/>
      <c r="GR123" s="260"/>
      <c r="GS123" s="260"/>
      <c r="GT123" s="260"/>
      <c r="GU123" s="260"/>
      <c r="GV123" s="260"/>
      <c r="GW123" s="260"/>
      <c r="GX123" s="260"/>
      <c r="GY123" s="260"/>
      <c r="GZ123" s="260"/>
      <c r="HA123" s="260"/>
      <c r="HB123" s="260"/>
      <c r="HC123" s="260"/>
      <c r="HD123" s="260"/>
      <c r="HE123" s="260"/>
    </row>
    <row r="124" spans="1:213" s="244" customFormat="1" ht="12.9" customHeight="1">
      <c r="A124" s="592"/>
      <c r="B124" s="593"/>
      <c r="C124" s="593"/>
      <c r="D124" s="593"/>
      <c r="E124" s="594"/>
      <c r="F124" s="595"/>
      <c r="G124" s="596"/>
      <c r="H124" s="596"/>
      <c r="I124" s="596"/>
      <c r="J124" s="596"/>
      <c r="K124" s="596"/>
      <c r="L124" s="596"/>
      <c r="M124" s="596"/>
      <c r="N124" s="597"/>
      <c r="O124" s="783" t="str">
        <f>IF(AND(A123&lt;&gt;"",O123=""),"YYYY/MM/DD","")</f>
        <v/>
      </c>
      <c r="P124" s="784"/>
      <c r="Q124" s="784"/>
      <c r="R124" s="785"/>
      <c r="S124" s="786" t="str">
        <f>IF(S123="","",VLOOKUP(S123,入学願書!$BG$2:$BH$33,2,FALSE))</f>
        <v/>
      </c>
      <c r="T124" s="787"/>
      <c r="U124" s="787"/>
      <c r="V124" s="788"/>
      <c r="W124" s="598"/>
      <c r="X124" s="599"/>
      <c r="Y124" s="600"/>
      <c r="Z124" s="586"/>
      <c r="AA124" s="587"/>
      <c r="AB124" s="587"/>
      <c r="AC124" s="588"/>
      <c r="AD124" s="639"/>
      <c r="AE124" s="640"/>
      <c r="AF124" s="640"/>
      <c r="AG124" s="640"/>
      <c r="AH124" s="640"/>
      <c r="AI124" s="640"/>
      <c r="AJ124" s="640"/>
      <c r="AK124" s="640"/>
      <c r="AL124" s="641"/>
      <c r="AM124" s="581"/>
      <c r="AN124" s="260"/>
      <c r="AO124" s="260"/>
      <c r="AP124" s="260"/>
      <c r="AQ124" s="260"/>
      <c r="AR124" s="260"/>
      <c r="AS124" s="260"/>
      <c r="AT124" s="260"/>
      <c r="AU124" s="260"/>
      <c r="AV124" s="260"/>
      <c r="AW124" s="260"/>
      <c r="AX124" s="260"/>
      <c r="AY124" s="260"/>
      <c r="AZ124" s="260"/>
      <c r="BA124" s="260"/>
      <c r="BB124" s="260"/>
      <c r="BC124" s="260"/>
      <c r="BD124" s="260"/>
      <c r="BE124" s="260"/>
      <c r="BF124" s="260"/>
      <c r="BG124" s="260"/>
      <c r="BH124" s="260"/>
      <c r="BI124" s="260"/>
      <c r="BJ124" s="260"/>
      <c r="BK124" s="260"/>
      <c r="BL124" s="260"/>
      <c r="BM124" s="260"/>
      <c r="BN124" s="260"/>
      <c r="BO124" s="260"/>
      <c r="BP124" s="260"/>
      <c r="BQ124" s="260"/>
      <c r="BR124" s="260"/>
      <c r="BS124" s="260"/>
      <c r="BT124" s="260"/>
      <c r="BU124" s="260"/>
      <c r="BV124" s="260"/>
      <c r="BW124" s="260"/>
      <c r="BX124" s="260"/>
      <c r="BY124" s="260"/>
      <c r="BZ124" s="260"/>
      <c r="CA124" s="260"/>
      <c r="CB124" s="260"/>
      <c r="CC124" s="260"/>
      <c r="CD124" s="260"/>
      <c r="CE124" s="260"/>
      <c r="CF124" s="260"/>
      <c r="CG124" s="260"/>
      <c r="CH124" s="260"/>
      <c r="CI124" s="260"/>
      <c r="CJ124" s="260"/>
      <c r="CK124" s="260"/>
      <c r="CL124" s="260"/>
      <c r="CM124" s="260"/>
      <c r="CN124" s="260"/>
      <c r="CO124" s="260"/>
      <c r="CP124" s="260"/>
      <c r="CQ124" s="260"/>
      <c r="CR124" s="260"/>
      <c r="CS124" s="260"/>
      <c r="CT124" s="260"/>
      <c r="CU124" s="260"/>
      <c r="CV124" s="260"/>
      <c r="CW124" s="260"/>
      <c r="CX124" s="260"/>
      <c r="CY124" s="260"/>
      <c r="CZ124" s="260"/>
      <c r="DA124" s="260"/>
      <c r="DB124" s="260"/>
      <c r="DC124" s="260"/>
      <c r="DD124" s="260"/>
      <c r="DE124" s="260"/>
      <c r="DF124" s="260"/>
      <c r="DG124" s="260"/>
      <c r="DH124" s="260"/>
      <c r="DI124" s="260"/>
      <c r="DJ124" s="260"/>
      <c r="DK124" s="260"/>
      <c r="DL124" s="260"/>
      <c r="DM124" s="260"/>
      <c r="DN124" s="260"/>
      <c r="DO124" s="260"/>
      <c r="DP124" s="260"/>
      <c r="DQ124" s="260"/>
      <c r="DR124" s="260"/>
      <c r="DS124" s="260"/>
      <c r="DT124" s="260"/>
      <c r="DU124" s="260"/>
      <c r="DV124" s="260"/>
      <c r="DW124" s="260"/>
      <c r="DX124" s="260"/>
      <c r="DY124" s="260"/>
      <c r="DZ124" s="260"/>
      <c r="EA124" s="260"/>
      <c r="EB124" s="260"/>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0"/>
      <c r="FF124" s="260"/>
      <c r="FG124" s="260"/>
      <c r="FH124" s="260"/>
      <c r="FI124" s="260"/>
      <c r="FJ124" s="260"/>
      <c r="FK124" s="260"/>
      <c r="FL124" s="260"/>
      <c r="FM124" s="260"/>
      <c r="FN124" s="260"/>
      <c r="FO124" s="260"/>
      <c r="FP124" s="260"/>
      <c r="FQ124" s="260"/>
      <c r="FR124" s="260"/>
      <c r="FS124" s="260"/>
      <c r="FT124" s="260"/>
      <c r="FU124" s="260"/>
      <c r="FV124" s="260"/>
      <c r="FW124" s="260"/>
      <c r="FX124" s="260"/>
      <c r="FY124" s="260"/>
      <c r="FZ124" s="260"/>
      <c r="GA124" s="260"/>
      <c r="GB124" s="260"/>
      <c r="GC124" s="260"/>
      <c r="GD124" s="260"/>
      <c r="GE124" s="260"/>
      <c r="GF124" s="260"/>
      <c r="GG124" s="260"/>
      <c r="GH124" s="260"/>
      <c r="GI124" s="260"/>
      <c r="GJ124" s="260"/>
      <c r="GK124" s="260"/>
      <c r="GL124" s="260"/>
      <c r="GM124" s="260"/>
      <c r="GN124" s="260"/>
      <c r="GO124" s="260"/>
      <c r="GP124" s="260"/>
      <c r="GQ124" s="260"/>
      <c r="GR124" s="260"/>
      <c r="GS124" s="260"/>
      <c r="GT124" s="260"/>
      <c r="GU124" s="260"/>
      <c r="GV124" s="260"/>
      <c r="GW124" s="260"/>
      <c r="GX124" s="260"/>
      <c r="GY124" s="260"/>
      <c r="GZ124" s="260"/>
      <c r="HA124" s="260"/>
      <c r="HB124" s="260"/>
      <c r="HC124" s="260"/>
      <c r="HD124" s="260"/>
      <c r="HE124" s="260"/>
    </row>
    <row r="125" spans="1:213" s="244" customFormat="1" ht="12.9" customHeight="1">
      <c r="A125" s="592"/>
      <c r="B125" s="593"/>
      <c r="C125" s="593"/>
      <c r="D125" s="593"/>
      <c r="E125" s="594"/>
      <c r="F125" s="595"/>
      <c r="G125" s="596"/>
      <c r="H125" s="596"/>
      <c r="I125" s="596"/>
      <c r="J125" s="596"/>
      <c r="K125" s="596"/>
      <c r="L125" s="596"/>
      <c r="M125" s="596"/>
      <c r="N125" s="597"/>
      <c r="O125" s="777"/>
      <c r="P125" s="778"/>
      <c r="Q125" s="778"/>
      <c r="R125" s="779"/>
      <c r="S125" s="780"/>
      <c r="T125" s="781"/>
      <c r="U125" s="781"/>
      <c r="V125" s="782"/>
      <c r="W125" s="598"/>
      <c r="X125" s="599"/>
      <c r="Y125" s="600"/>
      <c r="Z125" s="586"/>
      <c r="AA125" s="587"/>
      <c r="AB125" s="587"/>
      <c r="AC125" s="588"/>
      <c r="AD125" s="639"/>
      <c r="AE125" s="640"/>
      <c r="AF125" s="640"/>
      <c r="AG125" s="640"/>
      <c r="AH125" s="640"/>
      <c r="AI125" s="640"/>
      <c r="AJ125" s="640"/>
      <c r="AK125" s="640"/>
      <c r="AL125" s="641"/>
      <c r="AM125" s="581"/>
      <c r="AN125" s="260"/>
      <c r="AO125" s="260"/>
      <c r="AP125" s="260"/>
      <c r="AQ125" s="260"/>
      <c r="AR125" s="260"/>
      <c r="AS125" s="260"/>
      <c r="AT125" s="260"/>
      <c r="AU125" s="260"/>
      <c r="AV125" s="260"/>
      <c r="AW125" s="260"/>
      <c r="AX125" s="260"/>
      <c r="AY125" s="260"/>
      <c r="AZ125" s="260"/>
      <c r="BA125" s="260"/>
      <c r="BB125" s="260"/>
      <c r="BC125" s="260"/>
      <c r="BD125" s="260"/>
      <c r="BE125" s="260"/>
      <c r="BF125" s="260"/>
      <c r="BG125" s="260"/>
      <c r="BH125" s="260"/>
      <c r="BI125" s="260"/>
      <c r="BJ125" s="260"/>
      <c r="BK125" s="260"/>
      <c r="BL125" s="260"/>
      <c r="BM125" s="260"/>
      <c r="BN125" s="260"/>
      <c r="BO125" s="260"/>
      <c r="BP125" s="260"/>
      <c r="BQ125" s="260"/>
      <c r="BR125" s="260"/>
      <c r="BS125" s="260"/>
      <c r="BT125" s="260"/>
      <c r="BU125" s="260"/>
      <c r="BV125" s="260"/>
      <c r="BW125" s="260"/>
      <c r="BX125" s="260"/>
      <c r="BY125" s="260"/>
      <c r="BZ125" s="260"/>
      <c r="CA125" s="260"/>
      <c r="CB125" s="260"/>
      <c r="CC125" s="260"/>
      <c r="CD125" s="260"/>
      <c r="CE125" s="260"/>
      <c r="CF125" s="260"/>
      <c r="CG125" s="260"/>
      <c r="CH125" s="260"/>
      <c r="CI125" s="260"/>
      <c r="CJ125" s="260"/>
      <c r="CK125" s="260"/>
      <c r="CL125" s="260"/>
      <c r="CM125" s="260"/>
      <c r="CN125" s="260"/>
      <c r="CO125" s="260"/>
      <c r="CP125" s="260"/>
      <c r="CQ125" s="260"/>
      <c r="CR125" s="260"/>
      <c r="CS125" s="260"/>
      <c r="CT125" s="260"/>
      <c r="CU125" s="260"/>
      <c r="CV125" s="260"/>
      <c r="CW125" s="260"/>
      <c r="CX125" s="260"/>
      <c r="CY125" s="260"/>
      <c r="CZ125" s="260"/>
      <c r="DA125" s="260"/>
      <c r="DB125" s="260"/>
      <c r="DC125" s="260"/>
      <c r="DD125" s="260"/>
      <c r="DE125" s="260"/>
      <c r="DF125" s="260"/>
      <c r="DG125" s="260"/>
      <c r="DH125" s="260"/>
      <c r="DI125" s="260"/>
      <c r="DJ125" s="260"/>
      <c r="DK125" s="260"/>
      <c r="DL125" s="260"/>
      <c r="DM125" s="260"/>
      <c r="DN125" s="260"/>
      <c r="DO125" s="260"/>
      <c r="DP125" s="260"/>
      <c r="DQ125" s="260"/>
      <c r="DR125" s="260"/>
      <c r="DS125" s="260"/>
      <c r="DT125" s="260"/>
      <c r="DU125" s="260"/>
      <c r="DV125" s="260"/>
      <c r="DW125" s="260"/>
      <c r="DX125" s="260"/>
      <c r="DY125" s="260"/>
      <c r="DZ125" s="260"/>
      <c r="EA125" s="260"/>
      <c r="EB125" s="260"/>
      <c r="EC125" s="260"/>
      <c r="ED125" s="260"/>
      <c r="EE125" s="260"/>
      <c r="EF125" s="260"/>
      <c r="EG125" s="260"/>
      <c r="EH125" s="260"/>
      <c r="EI125" s="260"/>
      <c r="EJ125" s="260"/>
      <c r="EK125" s="260"/>
      <c r="EL125" s="260"/>
      <c r="EM125" s="260"/>
      <c r="EN125" s="260"/>
      <c r="EO125" s="260"/>
      <c r="EP125" s="260"/>
      <c r="EQ125" s="260"/>
      <c r="ER125" s="260"/>
      <c r="ES125" s="260"/>
      <c r="ET125" s="260"/>
      <c r="EU125" s="260"/>
      <c r="EV125" s="260"/>
      <c r="EW125" s="260"/>
      <c r="EX125" s="260"/>
      <c r="EY125" s="260"/>
      <c r="EZ125" s="260"/>
      <c r="FA125" s="260"/>
      <c r="FB125" s="260"/>
      <c r="FC125" s="260"/>
      <c r="FD125" s="260"/>
      <c r="FE125" s="260"/>
      <c r="FF125" s="260"/>
      <c r="FG125" s="260"/>
      <c r="FH125" s="260"/>
      <c r="FI125" s="260"/>
      <c r="FJ125" s="260"/>
      <c r="FK125" s="260"/>
      <c r="FL125" s="260"/>
      <c r="FM125" s="260"/>
      <c r="FN125" s="260"/>
      <c r="FO125" s="260"/>
      <c r="FP125" s="260"/>
      <c r="FQ125" s="260"/>
      <c r="FR125" s="260"/>
      <c r="FS125" s="260"/>
      <c r="FT125" s="260"/>
      <c r="FU125" s="260"/>
      <c r="FV125" s="260"/>
      <c r="FW125" s="260"/>
      <c r="FX125" s="260"/>
      <c r="FY125" s="260"/>
      <c r="FZ125" s="260"/>
      <c r="GA125" s="260"/>
      <c r="GB125" s="260"/>
      <c r="GC125" s="260"/>
      <c r="GD125" s="260"/>
      <c r="GE125" s="260"/>
      <c r="GF125" s="260"/>
      <c r="GG125" s="260"/>
      <c r="GH125" s="260"/>
      <c r="GI125" s="260"/>
      <c r="GJ125" s="260"/>
      <c r="GK125" s="260"/>
      <c r="GL125" s="260"/>
      <c r="GM125" s="260"/>
      <c r="GN125" s="260"/>
      <c r="GO125" s="260"/>
      <c r="GP125" s="260"/>
      <c r="GQ125" s="260"/>
      <c r="GR125" s="260"/>
      <c r="GS125" s="260"/>
      <c r="GT125" s="260"/>
      <c r="GU125" s="260"/>
      <c r="GV125" s="260"/>
      <c r="GW125" s="260"/>
      <c r="GX125" s="260"/>
      <c r="GY125" s="260"/>
      <c r="GZ125" s="260"/>
      <c r="HA125" s="260"/>
      <c r="HB125" s="260"/>
      <c r="HC125" s="260"/>
      <c r="HD125" s="260"/>
      <c r="HE125" s="260"/>
    </row>
    <row r="126" spans="1:213" s="244" customFormat="1" ht="12.9" customHeight="1">
      <c r="A126" s="592"/>
      <c r="B126" s="593"/>
      <c r="C126" s="593"/>
      <c r="D126" s="593"/>
      <c r="E126" s="594"/>
      <c r="F126" s="595"/>
      <c r="G126" s="596"/>
      <c r="H126" s="596"/>
      <c r="I126" s="596"/>
      <c r="J126" s="596"/>
      <c r="K126" s="596"/>
      <c r="L126" s="596"/>
      <c r="M126" s="596"/>
      <c r="N126" s="597"/>
      <c r="O126" s="783" t="str">
        <f>IF(AND(A125&lt;&gt;"",O125=""),"YYYY/MM/DD","")</f>
        <v/>
      </c>
      <c r="P126" s="784"/>
      <c r="Q126" s="784"/>
      <c r="R126" s="785"/>
      <c r="S126" s="786" t="str">
        <f>IF(S125="","",VLOOKUP(S125,入学願書!$BG$2:$BH$34,2,FALSE))</f>
        <v/>
      </c>
      <c r="T126" s="787"/>
      <c r="U126" s="787"/>
      <c r="V126" s="788"/>
      <c r="W126" s="598"/>
      <c r="X126" s="599"/>
      <c r="Y126" s="600"/>
      <c r="Z126" s="586"/>
      <c r="AA126" s="587"/>
      <c r="AB126" s="587"/>
      <c r="AC126" s="588"/>
      <c r="AD126" s="639"/>
      <c r="AE126" s="640"/>
      <c r="AF126" s="640"/>
      <c r="AG126" s="640"/>
      <c r="AH126" s="640"/>
      <c r="AI126" s="640"/>
      <c r="AJ126" s="640"/>
      <c r="AK126" s="640"/>
      <c r="AL126" s="641"/>
      <c r="AM126" s="581"/>
      <c r="AN126" s="260"/>
      <c r="AO126" s="260"/>
      <c r="AP126" s="260"/>
      <c r="AQ126" s="260"/>
      <c r="AR126" s="260"/>
      <c r="AS126" s="260"/>
      <c r="AT126" s="260"/>
      <c r="AU126" s="260"/>
      <c r="AV126" s="260"/>
      <c r="AW126" s="260"/>
      <c r="AX126" s="260"/>
      <c r="AY126" s="260"/>
      <c r="AZ126" s="260"/>
      <c r="BA126" s="260"/>
      <c r="BB126" s="260"/>
      <c r="BC126" s="260"/>
      <c r="BD126" s="260"/>
      <c r="BE126" s="260"/>
      <c r="BF126" s="260"/>
      <c r="BG126" s="260"/>
      <c r="BH126" s="260"/>
      <c r="BI126" s="260"/>
      <c r="BJ126" s="260"/>
      <c r="BK126" s="260"/>
      <c r="BL126" s="260"/>
      <c r="BM126" s="260"/>
      <c r="BN126" s="260"/>
      <c r="BO126" s="260"/>
      <c r="BP126" s="260"/>
      <c r="BQ126" s="260"/>
      <c r="BR126" s="260"/>
      <c r="BS126" s="260"/>
      <c r="BT126" s="260"/>
      <c r="BU126" s="260"/>
      <c r="BV126" s="260"/>
      <c r="BW126" s="260"/>
      <c r="BX126" s="260"/>
      <c r="BY126" s="260"/>
      <c r="BZ126" s="260"/>
      <c r="CA126" s="260"/>
      <c r="CB126" s="260"/>
      <c r="CC126" s="260"/>
      <c r="CD126" s="260"/>
      <c r="CE126" s="260"/>
      <c r="CF126" s="260"/>
      <c r="CG126" s="260"/>
      <c r="CH126" s="260"/>
      <c r="CI126" s="260"/>
      <c r="CJ126" s="260"/>
      <c r="CK126" s="260"/>
      <c r="CL126" s="260"/>
      <c r="CM126" s="260"/>
      <c r="CN126" s="260"/>
      <c r="CO126" s="260"/>
      <c r="CP126" s="260"/>
      <c r="CQ126" s="260"/>
      <c r="CR126" s="260"/>
      <c r="CS126" s="260"/>
      <c r="CT126" s="260"/>
      <c r="CU126" s="260"/>
      <c r="CV126" s="260"/>
      <c r="CW126" s="260"/>
      <c r="CX126" s="260"/>
      <c r="CY126" s="260"/>
      <c r="CZ126" s="260"/>
      <c r="DA126" s="260"/>
      <c r="DB126" s="260"/>
      <c r="DC126" s="260"/>
      <c r="DD126" s="260"/>
      <c r="DE126" s="260"/>
      <c r="DF126" s="260"/>
      <c r="DG126" s="260"/>
      <c r="DH126" s="260"/>
      <c r="DI126" s="260"/>
      <c r="DJ126" s="260"/>
      <c r="DK126" s="260"/>
      <c r="DL126" s="260"/>
      <c r="DM126" s="260"/>
      <c r="DN126" s="260"/>
      <c r="DO126" s="260"/>
      <c r="DP126" s="260"/>
      <c r="DQ126" s="260"/>
      <c r="DR126" s="260"/>
      <c r="DS126" s="260"/>
      <c r="DT126" s="260"/>
      <c r="DU126" s="260"/>
      <c r="DV126" s="260"/>
      <c r="DW126" s="260"/>
      <c r="DX126" s="260"/>
      <c r="DY126" s="260"/>
      <c r="DZ126" s="260"/>
      <c r="EA126" s="260"/>
      <c r="EB126" s="260"/>
      <c r="EC126" s="260"/>
      <c r="ED126" s="260"/>
      <c r="EE126" s="260"/>
      <c r="EF126" s="260"/>
      <c r="EG126" s="260"/>
      <c r="EH126" s="260"/>
      <c r="EI126" s="260"/>
      <c r="EJ126" s="260"/>
      <c r="EK126" s="260"/>
      <c r="EL126" s="260"/>
      <c r="EM126" s="260"/>
      <c r="EN126" s="260"/>
      <c r="EO126" s="260"/>
      <c r="EP126" s="260"/>
      <c r="EQ126" s="260"/>
      <c r="ER126" s="260"/>
      <c r="ES126" s="260"/>
      <c r="ET126" s="260"/>
      <c r="EU126" s="260"/>
      <c r="EV126" s="260"/>
      <c r="EW126" s="260"/>
      <c r="EX126" s="260"/>
      <c r="EY126" s="260"/>
      <c r="EZ126" s="260"/>
      <c r="FA126" s="260"/>
      <c r="FB126" s="260"/>
      <c r="FC126" s="260"/>
      <c r="FD126" s="260"/>
      <c r="FE126" s="260"/>
      <c r="FF126" s="260"/>
      <c r="FG126" s="260"/>
      <c r="FH126" s="260"/>
      <c r="FI126" s="260"/>
      <c r="FJ126" s="260"/>
      <c r="FK126" s="260"/>
      <c r="FL126" s="260"/>
      <c r="FM126" s="260"/>
      <c r="FN126" s="260"/>
      <c r="FO126" s="260"/>
      <c r="FP126" s="260"/>
      <c r="FQ126" s="260"/>
      <c r="FR126" s="260"/>
      <c r="FS126" s="260"/>
      <c r="FT126" s="260"/>
      <c r="FU126" s="260"/>
      <c r="FV126" s="260"/>
      <c r="FW126" s="260"/>
      <c r="FX126" s="260"/>
      <c r="FY126" s="260"/>
      <c r="FZ126" s="260"/>
      <c r="GA126" s="260"/>
      <c r="GB126" s="260"/>
      <c r="GC126" s="260"/>
      <c r="GD126" s="260"/>
      <c r="GE126" s="260"/>
      <c r="GF126" s="260"/>
      <c r="GG126" s="260"/>
      <c r="GH126" s="260"/>
      <c r="GI126" s="260"/>
      <c r="GJ126" s="260"/>
      <c r="GK126" s="260"/>
      <c r="GL126" s="260"/>
      <c r="GM126" s="260"/>
      <c r="GN126" s="260"/>
      <c r="GO126" s="260"/>
      <c r="GP126" s="260"/>
      <c r="GQ126" s="260"/>
      <c r="GR126" s="260"/>
      <c r="GS126" s="260"/>
      <c r="GT126" s="260"/>
      <c r="GU126" s="260"/>
      <c r="GV126" s="260"/>
      <c r="GW126" s="260"/>
      <c r="GX126" s="260"/>
      <c r="GY126" s="260"/>
      <c r="GZ126" s="260"/>
      <c r="HA126" s="260"/>
      <c r="HB126" s="260"/>
      <c r="HC126" s="260"/>
      <c r="HD126" s="260"/>
      <c r="HE126" s="260"/>
    </row>
    <row r="127" spans="1:213" s="244" customFormat="1" ht="12.9" customHeight="1">
      <c r="A127" s="592"/>
      <c r="B127" s="593"/>
      <c r="C127" s="593"/>
      <c r="D127" s="593"/>
      <c r="E127" s="594"/>
      <c r="F127" s="595"/>
      <c r="G127" s="596"/>
      <c r="H127" s="596"/>
      <c r="I127" s="596"/>
      <c r="J127" s="596"/>
      <c r="K127" s="596"/>
      <c r="L127" s="596"/>
      <c r="M127" s="596"/>
      <c r="N127" s="597"/>
      <c r="O127" s="777"/>
      <c r="P127" s="778"/>
      <c r="Q127" s="778"/>
      <c r="R127" s="779"/>
      <c r="S127" s="780"/>
      <c r="T127" s="781"/>
      <c r="U127" s="781"/>
      <c r="V127" s="782"/>
      <c r="W127" s="598"/>
      <c r="X127" s="599"/>
      <c r="Y127" s="600"/>
      <c r="Z127" s="586"/>
      <c r="AA127" s="587"/>
      <c r="AB127" s="587"/>
      <c r="AC127" s="588"/>
      <c r="AD127" s="639"/>
      <c r="AE127" s="640"/>
      <c r="AF127" s="640"/>
      <c r="AG127" s="640"/>
      <c r="AH127" s="640"/>
      <c r="AI127" s="640"/>
      <c r="AJ127" s="640"/>
      <c r="AK127" s="640"/>
      <c r="AL127" s="641"/>
      <c r="AM127" s="581"/>
      <c r="AN127" s="260"/>
      <c r="AO127" s="260"/>
      <c r="AP127" s="260"/>
      <c r="AQ127" s="260"/>
      <c r="AR127" s="260"/>
      <c r="AS127" s="260"/>
      <c r="AT127" s="260"/>
      <c r="AU127" s="260"/>
      <c r="AV127" s="260"/>
      <c r="AW127" s="260"/>
      <c r="AX127" s="260"/>
      <c r="AY127" s="260"/>
      <c r="AZ127" s="260"/>
      <c r="BA127" s="260"/>
      <c r="BB127" s="260"/>
      <c r="BC127" s="260"/>
      <c r="BD127" s="260"/>
      <c r="BE127" s="260"/>
      <c r="BF127" s="260"/>
      <c r="BG127" s="260"/>
      <c r="BH127" s="260"/>
      <c r="BI127" s="260"/>
      <c r="BJ127" s="260"/>
      <c r="BK127" s="260"/>
      <c r="BL127" s="260"/>
      <c r="BM127" s="260"/>
      <c r="BN127" s="260"/>
      <c r="BO127" s="260"/>
      <c r="BP127" s="260"/>
      <c r="BQ127" s="260"/>
      <c r="BR127" s="260"/>
      <c r="BS127" s="260"/>
      <c r="BT127" s="260"/>
      <c r="BU127" s="260"/>
      <c r="BV127" s="260"/>
      <c r="BW127" s="260"/>
      <c r="BX127" s="260"/>
      <c r="BY127" s="260"/>
      <c r="BZ127" s="260"/>
      <c r="CA127" s="260"/>
      <c r="CB127" s="260"/>
      <c r="CC127" s="260"/>
      <c r="CD127" s="260"/>
      <c r="CE127" s="260"/>
      <c r="CF127" s="260"/>
      <c r="CG127" s="260"/>
      <c r="CH127" s="260"/>
      <c r="CI127" s="260"/>
      <c r="CJ127" s="260"/>
      <c r="CK127" s="260"/>
      <c r="CL127" s="260"/>
      <c r="CM127" s="260"/>
      <c r="CN127" s="260"/>
      <c r="CO127" s="260"/>
      <c r="CP127" s="260"/>
      <c r="CQ127" s="260"/>
      <c r="CR127" s="260"/>
      <c r="CS127" s="260"/>
      <c r="CT127" s="260"/>
      <c r="CU127" s="260"/>
      <c r="CV127" s="260"/>
      <c r="CW127" s="260"/>
      <c r="CX127" s="260"/>
      <c r="CY127" s="260"/>
      <c r="CZ127" s="260"/>
      <c r="DA127" s="260"/>
      <c r="DB127" s="260"/>
      <c r="DC127" s="260"/>
      <c r="DD127" s="260"/>
      <c r="DE127" s="260"/>
      <c r="DF127" s="260"/>
      <c r="DG127" s="260"/>
      <c r="DH127" s="260"/>
      <c r="DI127" s="260"/>
      <c r="DJ127" s="260"/>
      <c r="DK127" s="260"/>
      <c r="DL127" s="260"/>
      <c r="DM127" s="260"/>
      <c r="DN127" s="260"/>
      <c r="DO127" s="260"/>
      <c r="DP127" s="260"/>
      <c r="DQ127" s="260"/>
      <c r="DR127" s="260"/>
      <c r="DS127" s="260"/>
      <c r="DT127" s="260"/>
      <c r="DU127" s="260"/>
      <c r="DV127" s="260"/>
      <c r="DW127" s="260"/>
      <c r="DX127" s="260"/>
      <c r="DY127" s="260"/>
      <c r="DZ127" s="260"/>
      <c r="EA127" s="260"/>
      <c r="EB127" s="260"/>
      <c r="EC127" s="260"/>
      <c r="ED127" s="260"/>
      <c r="EE127" s="260"/>
      <c r="EF127" s="260"/>
      <c r="EG127" s="260"/>
      <c r="EH127" s="260"/>
      <c r="EI127" s="260"/>
      <c r="EJ127" s="260"/>
      <c r="EK127" s="260"/>
      <c r="EL127" s="260"/>
      <c r="EM127" s="260"/>
      <c r="EN127" s="260"/>
      <c r="EO127" s="260"/>
      <c r="EP127" s="260"/>
      <c r="EQ127" s="260"/>
      <c r="ER127" s="260"/>
      <c r="ES127" s="260"/>
      <c r="ET127" s="260"/>
      <c r="EU127" s="260"/>
      <c r="EV127" s="260"/>
      <c r="EW127" s="260"/>
      <c r="EX127" s="260"/>
      <c r="EY127" s="260"/>
      <c r="EZ127" s="260"/>
      <c r="FA127" s="260"/>
      <c r="FB127" s="260"/>
      <c r="FC127" s="260"/>
      <c r="FD127" s="260"/>
      <c r="FE127" s="260"/>
      <c r="FF127" s="260"/>
      <c r="FG127" s="260"/>
      <c r="FH127" s="260"/>
      <c r="FI127" s="260"/>
      <c r="FJ127" s="260"/>
      <c r="FK127" s="260"/>
      <c r="FL127" s="260"/>
      <c r="FM127" s="260"/>
      <c r="FN127" s="260"/>
      <c r="FO127" s="260"/>
      <c r="FP127" s="260"/>
      <c r="FQ127" s="260"/>
      <c r="FR127" s="260"/>
      <c r="FS127" s="260"/>
      <c r="FT127" s="260"/>
      <c r="FU127" s="260"/>
      <c r="FV127" s="260"/>
      <c r="FW127" s="260"/>
      <c r="FX127" s="260"/>
      <c r="FY127" s="260"/>
      <c r="FZ127" s="260"/>
      <c r="GA127" s="260"/>
      <c r="GB127" s="260"/>
      <c r="GC127" s="260"/>
      <c r="GD127" s="260"/>
      <c r="GE127" s="260"/>
      <c r="GF127" s="260"/>
      <c r="GG127" s="260"/>
      <c r="GH127" s="260"/>
      <c r="GI127" s="260"/>
      <c r="GJ127" s="260"/>
      <c r="GK127" s="260"/>
      <c r="GL127" s="260"/>
      <c r="GM127" s="260"/>
      <c r="GN127" s="260"/>
      <c r="GO127" s="260"/>
      <c r="GP127" s="260"/>
      <c r="GQ127" s="260"/>
      <c r="GR127" s="260"/>
      <c r="GS127" s="260"/>
      <c r="GT127" s="260"/>
      <c r="GU127" s="260"/>
      <c r="GV127" s="260"/>
      <c r="GW127" s="260"/>
      <c r="GX127" s="260"/>
      <c r="GY127" s="260"/>
      <c r="GZ127" s="260"/>
      <c r="HA127" s="260"/>
      <c r="HB127" s="260"/>
      <c r="HC127" s="260"/>
      <c r="HD127" s="260"/>
      <c r="HE127" s="260"/>
    </row>
    <row r="128" spans="1:213" s="244" customFormat="1" ht="12.9" customHeight="1">
      <c r="A128" s="592"/>
      <c r="B128" s="593"/>
      <c r="C128" s="593"/>
      <c r="D128" s="593"/>
      <c r="E128" s="594"/>
      <c r="F128" s="595"/>
      <c r="G128" s="596"/>
      <c r="H128" s="596"/>
      <c r="I128" s="596"/>
      <c r="J128" s="596"/>
      <c r="K128" s="596"/>
      <c r="L128" s="596"/>
      <c r="M128" s="596"/>
      <c r="N128" s="597"/>
      <c r="O128" s="818" t="str">
        <f>IF(AND(A127&lt;&gt;"",O127=""),"YYYY/MM/DD","")</f>
        <v/>
      </c>
      <c r="P128" s="819"/>
      <c r="Q128" s="819"/>
      <c r="R128" s="820"/>
      <c r="S128" s="786" t="str">
        <f>IF(S127="","",VLOOKUP(S127,入学願書!$BG$2:$BH$34,2,FALSE))</f>
        <v/>
      </c>
      <c r="T128" s="787"/>
      <c r="U128" s="787"/>
      <c r="V128" s="788"/>
      <c r="W128" s="598"/>
      <c r="X128" s="599"/>
      <c r="Y128" s="600"/>
      <c r="Z128" s="586"/>
      <c r="AA128" s="587"/>
      <c r="AB128" s="587"/>
      <c r="AC128" s="588"/>
      <c r="AD128" s="639"/>
      <c r="AE128" s="640"/>
      <c r="AF128" s="640"/>
      <c r="AG128" s="640"/>
      <c r="AH128" s="640"/>
      <c r="AI128" s="640"/>
      <c r="AJ128" s="640"/>
      <c r="AK128" s="640"/>
      <c r="AL128" s="641"/>
      <c r="AM128" s="581"/>
      <c r="AN128" s="260"/>
      <c r="AO128" s="260"/>
      <c r="AP128" s="260"/>
      <c r="AQ128" s="260"/>
      <c r="AR128" s="260"/>
      <c r="AS128" s="260"/>
      <c r="AT128" s="260"/>
      <c r="AU128" s="260"/>
      <c r="AV128" s="260"/>
      <c r="AW128" s="260"/>
      <c r="AX128" s="260"/>
      <c r="AY128" s="260"/>
      <c r="AZ128" s="260"/>
      <c r="BA128" s="260"/>
      <c r="BB128" s="260"/>
      <c r="BC128" s="260"/>
      <c r="BD128" s="260"/>
      <c r="BE128" s="260"/>
      <c r="BF128" s="260"/>
      <c r="BG128" s="260"/>
      <c r="BH128" s="260"/>
      <c r="BI128" s="260"/>
      <c r="BJ128" s="260"/>
      <c r="BK128" s="260"/>
      <c r="BL128" s="260"/>
      <c r="BM128" s="260"/>
      <c r="BN128" s="260"/>
      <c r="BO128" s="260"/>
      <c r="BP128" s="260"/>
      <c r="BQ128" s="260"/>
      <c r="BR128" s="260"/>
      <c r="BS128" s="260"/>
      <c r="BT128" s="260"/>
      <c r="BU128" s="260"/>
      <c r="BV128" s="260"/>
      <c r="BW128" s="260"/>
      <c r="BX128" s="260"/>
      <c r="BY128" s="260"/>
      <c r="BZ128" s="260"/>
      <c r="CA128" s="260"/>
      <c r="CB128" s="260"/>
      <c r="CC128" s="260"/>
      <c r="CD128" s="260"/>
      <c r="CE128" s="260"/>
      <c r="CF128" s="260"/>
      <c r="CG128" s="260"/>
      <c r="CH128" s="260"/>
      <c r="CI128" s="260"/>
      <c r="CJ128" s="260"/>
      <c r="CK128" s="260"/>
      <c r="CL128" s="260"/>
      <c r="CM128" s="260"/>
      <c r="CN128" s="260"/>
      <c r="CO128" s="260"/>
      <c r="CP128" s="260"/>
      <c r="CQ128" s="260"/>
      <c r="CR128" s="260"/>
      <c r="CS128" s="260"/>
      <c r="CT128" s="260"/>
      <c r="CU128" s="260"/>
      <c r="CV128" s="260"/>
      <c r="CW128" s="260"/>
      <c r="CX128" s="260"/>
      <c r="CY128" s="260"/>
      <c r="CZ128" s="260"/>
      <c r="DA128" s="260"/>
      <c r="DB128" s="260"/>
      <c r="DC128" s="260"/>
      <c r="DD128" s="260"/>
      <c r="DE128" s="260"/>
      <c r="DF128" s="260"/>
      <c r="DG128" s="260"/>
      <c r="DH128" s="260"/>
      <c r="DI128" s="260"/>
      <c r="DJ128" s="260"/>
      <c r="DK128" s="260"/>
      <c r="DL128" s="260"/>
      <c r="DM128" s="260"/>
      <c r="DN128" s="260"/>
      <c r="DO128" s="260"/>
      <c r="DP128" s="260"/>
      <c r="DQ128" s="260"/>
      <c r="DR128" s="260"/>
      <c r="DS128" s="260"/>
      <c r="DT128" s="260"/>
      <c r="DU128" s="260"/>
      <c r="DV128" s="260"/>
      <c r="DW128" s="260"/>
      <c r="DX128" s="260"/>
      <c r="DY128" s="260"/>
      <c r="DZ128" s="260"/>
      <c r="EA128" s="260"/>
      <c r="EB128" s="260"/>
      <c r="EC128" s="260"/>
      <c r="ED128" s="260"/>
      <c r="EE128" s="260"/>
      <c r="EF128" s="260"/>
      <c r="EG128" s="260"/>
      <c r="EH128" s="260"/>
      <c r="EI128" s="260"/>
      <c r="EJ128" s="260"/>
      <c r="EK128" s="260"/>
      <c r="EL128" s="260"/>
      <c r="EM128" s="260"/>
      <c r="EN128" s="260"/>
      <c r="EO128" s="260"/>
      <c r="EP128" s="260"/>
      <c r="EQ128" s="260"/>
      <c r="ER128" s="260"/>
      <c r="ES128" s="260"/>
      <c r="ET128" s="260"/>
      <c r="EU128" s="260"/>
      <c r="EV128" s="260"/>
      <c r="EW128" s="260"/>
      <c r="EX128" s="260"/>
      <c r="EY128" s="260"/>
      <c r="EZ128" s="260"/>
      <c r="FA128" s="260"/>
      <c r="FB128" s="260"/>
      <c r="FC128" s="260"/>
      <c r="FD128" s="260"/>
      <c r="FE128" s="260"/>
      <c r="FF128" s="260"/>
      <c r="FG128" s="260"/>
      <c r="FH128" s="260"/>
      <c r="FI128" s="260"/>
      <c r="FJ128" s="260"/>
      <c r="FK128" s="260"/>
      <c r="FL128" s="260"/>
      <c r="FM128" s="260"/>
      <c r="FN128" s="260"/>
      <c r="FO128" s="260"/>
      <c r="FP128" s="260"/>
      <c r="FQ128" s="260"/>
      <c r="FR128" s="260"/>
      <c r="FS128" s="260"/>
      <c r="FT128" s="260"/>
      <c r="FU128" s="260"/>
      <c r="FV128" s="260"/>
      <c r="FW128" s="260"/>
      <c r="FX128" s="260"/>
      <c r="FY128" s="260"/>
      <c r="FZ128" s="260"/>
      <c r="GA128" s="260"/>
      <c r="GB128" s="260"/>
      <c r="GC128" s="260"/>
      <c r="GD128" s="260"/>
      <c r="GE128" s="260"/>
      <c r="GF128" s="260"/>
      <c r="GG128" s="260"/>
      <c r="GH128" s="260"/>
      <c r="GI128" s="260"/>
      <c r="GJ128" s="260"/>
      <c r="GK128" s="260"/>
      <c r="GL128" s="260"/>
      <c r="GM128" s="260"/>
      <c r="GN128" s="260"/>
      <c r="GO128" s="260"/>
      <c r="GP128" s="260"/>
      <c r="GQ128" s="260"/>
      <c r="GR128" s="260"/>
      <c r="GS128" s="260"/>
      <c r="GT128" s="260"/>
      <c r="GU128" s="260"/>
      <c r="GV128" s="260"/>
      <c r="GW128" s="260"/>
      <c r="GX128" s="260"/>
      <c r="GY128" s="260"/>
      <c r="GZ128" s="260"/>
      <c r="HA128" s="260"/>
      <c r="HB128" s="260"/>
      <c r="HC128" s="260"/>
      <c r="HD128" s="260"/>
      <c r="HE128" s="260"/>
    </row>
    <row r="129" spans="1:213" s="244" customFormat="1" ht="12.9" customHeight="1">
      <c r="A129" s="592"/>
      <c r="B129" s="593"/>
      <c r="C129" s="593"/>
      <c r="D129" s="593"/>
      <c r="E129" s="594"/>
      <c r="F129" s="595"/>
      <c r="G129" s="596"/>
      <c r="H129" s="596"/>
      <c r="I129" s="596"/>
      <c r="J129" s="596"/>
      <c r="K129" s="596"/>
      <c r="L129" s="596"/>
      <c r="M129" s="596"/>
      <c r="N129" s="597"/>
      <c r="O129" s="777"/>
      <c r="P129" s="778"/>
      <c r="Q129" s="778"/>
      <c r="R129" s="779"/>
      <c r="S129" s="780"/>
      <c r="T129" s="781"/>
      <c r="U129" s="781"/>
      <c r="V129" s="782"/>
      <c r="W129" s="598"/>
      <c r="X129" s="599"/>
      <c r="Y129" s="600"/>
      <c r="Z129" s="586"/>
      <c r="AA129" s="587"/>
      <c r="AB129" s="587"/>
      <c r="AC129" s="588"/>
      <c r="AD129" s="639"/>
      <c r="AE129" s="640"/>
      <c r="AF129" s="640"/>
      <c r="AG129" s="640"/>
      <c r="AH129" s="640"/>
      <c r="AI129" s="640"/>
      <c r="AJ129" s="640"/>
      <c r="AK129" s="640"/>
      <c r="AL129" s="641"/>
      <c r="AM129" s="581"/>
      <c r="AN129" s="260"/>
      <c r="AO129" s="260"/>
      <c r="AP129" s="260"/>
      <c r="AQ129" s="260"/>
      <c r="AR129" s="260"/>
      <c r="AS129" s="260"/>
      <c r="AT129" s="260"/>
      <c r="AU129" s="260"/>
      <c r="AV129" s="260"/>
      <c r="AW129" s="260"/>
      <c r="AX129" s="260"/>
      <c r="AY129" s="260"/>
      <c r="AZ129" s="260"/>
      <c r="BA129" s="260"/>
      <c r="BB129" s="260"/>
      <c r="BC129" s="260"/>
      <c r="BD129" s="260"/>
      <c r="BE129" s="260"/>
      <c r="BF129" s="260"/>
      <c r="BG129" s="260"/>
      <c r="BH129" s="260"/>
      <c r="BI129" s="260"/>
      <c r="BJ129" s="260"/>
      <c r="BK129" s="260"/>
      <c r="BL129" s="260"/>
      <c r="BM129" s="260"/>
      <c r="BN129" s="260"/>
      <c r="BO129" s="260"/>
      <c r="BP129" s="260"/>
      <c r="BQ129" s="260"/>
      <c r="BR129" s="260"/>
      <c r="BS129" s="260"/>
      <c r="BT129" s="260"/>
      <c r="BU129" s="260"/>
      <c r="BV129" s="260"/>
      <c r="BW129" s="260"/>
      <c r="BX129" s="260"/>
      <c r="BY129" s="260"/>
      <c r="BZ129" s="260"/>
      <c r="CA129" s="260"/>
      <c r="CB129" s="260"/>
      <c r="CC129" s="260"/>
      <c r="CD129" s="260"/>
      <c r="CE129" s="260"/>
      <c r="CF129" s="260"/>
      <c r="CG129" s="260"/>
      <c r="CH129" s="260"/>
      <c r="CI129" s="260"/>
      <c r="CJ129" s="260"/>
      <c r="CK129" s="260"/>
      <c r="CL129" s="260"/>
      <c r="CM129" s="260"/>
      <c r="CN129" s="260"/>
      <c r="CO129" s="260"/>
      <c r="CP129" s="260"/>
      <c r="CQ129" s="260"/>
      <c r="CR129" s="260"/>
      <c r="CS129" s="260"/>
      <c r="CT129" s="260"/>
      <c r="CU129" s="260"/>
      <c r="CV129" s="260"/>
      <c r="CW129" s="260"/>
      <c r="CX129" s="260"/>
      <c r="CY129" s="260"/>
      <c r="CZ129" s="260"/>
      <c r="DA129" s="260"/>
      <c r="DB129" s="260"/>
      <c r="DC129" s="260"/>
      <c r="DD129" s="260"/>
      <c r="DE129" s="260"/>
      <c r="DF129" s="260"/>
      <c r="DG129" s="260"/>
      <c r="DH129" s="260"/>
      <c r="DI129" s="260"/>
      <c r="DJ129" s="260"/>
      <c r="DK129" s="260"/>
      <c r="DL129" s="260"/>
      <c r="DM129" s="260"/>
      <c r="DN129" s="260"/>
      <c r="DO129" s="260"/>
      <c r="DP129" s="260"/>
      <c r="DQ129" s="260"/>
      <c r="DR129" s="260"/>
      <c r="DS129" s="260"/>
      <c r="DT129" s="260"/>
      <c r="DU129" s="260"/>
      <c r="DV129" s="260"/>
      <c r="DW129" s="260"/>
      <c r="DX129" s="260"/>
      <c r="DY129" s="260"/>
      <c r="DZ129" s="260"/>
      <c r="EA129" s="260"/>
      <c r="EB129" s="260"/>
      <c r="EC129" s="260"/>
      <c r="ED129" s="260"/>
      <c r="EE129" s="260"/>
      <c r="EF129" s="260"/>
      <c r="EG129" s="260"/>
      <c r="EH129" s="260"/>
      <c r="EI129" s="260"/>
      <c r="EJ129" s="260"/>
      <c r="EK129" s="260"/>
      <c r="EL129" s="260"/>
      <c r="EM129" s="260"/>
      <c r="EN129" s="260"/>
      <c r="EO129" s="260"/>
      <c r="EP129" s="260"/>
      <c r="EQ129" s="260"/>
      <c r="ER129" s="260"/>
      <c r="ES129" s="260"/>
      <c r="ET129" s="260"/>
      <c r="EU129" s="260"/>
      <c r="EV129" s="260"/>
      <c r="EW129" s="260"/>
      <c r="EX129" s="260"/>
      <c r="EY129" s="260"/>
      <c r="EZ129" s="260"/>
      <c r="FA129" s="260"/>
      <c r="FB129" s="260"/>
      <c r="FC129" s="260"/>
      <c r="FD129" s="260"/>
      <c r="FE129" s="260"/>
      <c r="FF129" s="260"/>
      <c r="FG129" s="260"/>
      <c r="FH129" s="260"/>
      <c r="FI129" s="260"/>
      <c r="FJ129" s="260"/>
      <c r="FK129" s="260"/>
      <c r="FL129" s="260"/>
      <c r="FM129" s="260"/>
      <c r="FN129" s="260"/>
      <c r="FO129" s="260"/>
      <c r="FP129" s="260"/>
      <c r="FQ129" s="260"/>
      <c r="FR129" s="260"/>
      <c r="FS129" s="260"/>
      <c r="FT129" s="260"/>
      <c r="FU129" s="260"/>
      <c r="FV129" s="260"/>
      <c r="FW129" s="260"/>
      <c r="FX129" s="260"/>
      <c r="FY129" s="260"/>
      <c r="FZ129" s="260"/>
      <c r="GA129" s="260"/>
      <c r="GB129" s="260"/>
      <c r="GC129" s="260"/>
      <c r="GD129" s="260"/>
      <c r="GE129" s="260"/>
      <c r="GF129" s="260"/>
      <c r="GG129" s="260"/>
      <c r="GH129" s="260"/>
      <c r="GI129" s="260"/>
      <c r="GJ129" s="260"/>
      <c r="GK129" s="260"/>
      <c r="GL129" s="260"/>
      <c r="GM129" s="260"/>
      <c r="GN129" s="260"/>
      <c r="GO129" s="260"/>
      <c r="GP129" s="260"/>
      <c r="GQ129" s="260"/>
      <c r="GR129" s="260"/>
      <c r="GS129" s="260"/>
      <c r="GT129" s="260"/>
      <c r="GU129" s="260"/>
      <c r="GV129" s="260"/>
      <c r="GW129" s="260"/>
      <c r="GX129" s="260"/>
      <c r="GY129" s="260"/>
      <c r="GZ129" s="260"/>
      <c r="HA129" s="260"/>
      <c r="HB129" s="260"/>
      <c r="HC129" s="260"/>
      <c r="HD129" s="260"/>
      <c r="HE129" s="260"/>
    </row>
    <row r="130" spans="1:213" s="244" customFormat="1" ht="12.9" customHeight="1">
      <c r="A130" s="648"/>
      <c r="B130" s="649"/>
      <c r="C130" s="649"/>
      <c r="D130" s="649"/>
      <c r="E130" s="650"/>
      <c r="F130" s="651"/>
      <c r="G130" s="652"/>
      <c r="H130" s="652"/>
      <c r="I130" s="652"/>
      <c r="J130" s="652"/>
      <c r="K130" s="652"/>
      <c r="L130" s="652"/>
      <c r="M130" s="652"/>
      <c r="N130" s="653"/>
      <c r="O130" s="654" t="str">
        <f>IF(AND(A129&lt;&gt;"",O129=""),"YYYY/MM/DD","")</f>
        <v/>
      </c>
      <c r="P130" s="655"/>
      <c r="Q130" s="655"/>
      <c r="R130" s="656"/>
      <c r="S130" s="771" t="str">
        <f>IF(S129="","",VLOOKUP(S129,入学願書!$BG$2:$BH$34,2,FALSE))</f>
        <v/>
      </c>
      <c r="T130" s="772"/>
      <c r="U130" s="772"/>
      <c r="V130" s="773"/>
      <c r="W130" s="633"/>
      <c r="X130" s="634"/>
      <c r="Y130" s="635"/>
      <c r="Z130" s="589"/>
      <c r="AA130" s="590"/>
      <c r="AB130" s="590"/>
      <c r="AC130" s="591"/>
      <c r="AD130" s="645"/>
      <c r="AE130" s="646"/>
      <c r="AF130" s="646"/>
      <c r="AG130" s="646"/>
      <c r="AH130" s="646"/>
      <c r="AI130" s="646"/>
      <c r="AJ130" s="646"/>
      <c r="AK130" s="646"/>
      <c r="AL130" s="647"/>
      <c r="AM130" s="581"/>
      <c r="AN130" s="260"/>
      <c r="AO130" s="260"/>
      <c r="AP130" s="260"/>
      <c r="AQ130" s="260"/>
      <c r="AR130" s="260"/>
      <c r="AS130" s="260"/>
      <c r="AT130" s="260"/>
      <c r="AU130" s="260"/>
      <c r="AV130" s="260"/>
      <c r="AW130" s="260"/>
      <c r="AX130" s="260"/>
      <c r="AY130" s="260"/>
      <c r="AZ130" s="260"/>
      <c r="BA130" s="260"/>
      <c r="BB130" s="260"/>
      <c r="BC130" s="260"/>
      <c r="BD130" s="260"/>
      <c r="BE130" s="260"/>
      <c r="BF130" s="260"/>
      <c r="BG130" s="260"/>
      <c r="BH130" s="260"/>
      <c r="BI130" s="260"/>
      <c r="BJ130" s="260"/>
      <c r="BK130" s="260"/>
      <c r="BL130" s="260"/>
      <c r="BM130" s="260"/>
      <c r="BN130" s="260"/>
      <c r="BO130" s="260"/>
      <c r="BP130" s="260"/>
      <c r="BQ130" s="260"/>
      <c r="BR130" s="260"/>
      <c r="BS130" s="260"/>
      <c r="BT130" s="260"/>
      <c r="BU130" s="260"/>
      <c r="BV130" s="260"/>
      <c r="BW130" s="260"/>
      <c r="BX130" s="260"/>
      <c r="BY130" s="260"/>
      <c r="BZ130" s="260"/>
      <c r="CA130" s="260"/>
      <c r="CB130" s="260"/>
      <c r="CC130" s="260"/>
      <c r="CD130" s="260"/>
      <c r="CE130" s="260"/>
      <c r="CF130" s="260"/>
      <c r="CG130" s="260"/>
      <c r="CH130" s="260"/>
      <c r="CI130" s="260"/>
      <c r="CJ130" s="260"/>
      <c r="CK130" s="260"/>
      <c r="CL130" s="260"/>
      <c r="CM130" s="260"/>
      <c r="CN130" s="260"/>
      <c r="CO130" s="260"/>
      <c r="CP130" s="260"/>
      <c r="CQ130" s="260"/>
      <c r="CR130" s="260"/>
      <c r="CS130" s="260"/>
      <c r="CT130" s="260"/>
      <c r="CU130" s="260"/>
      <c r="CV130" s="260"/>
      <c r="CW130" s="260"/>
      <c r="CX130" s="260"/>
      <c r="CY130" s="260"/>
      <c r="CZ130" s="260"/>
      <c r="DA130" s="260"/>
      <c r="DB130" s="260"/>
      <c r="DC130" s="260"/>
      <c r="DD130" s="260"/>
      <c r="DE130" s="260"/>
      <c r="DF130" s="260"/>
      <c r="DG130" s="260"/>
      <c r="DH130" s="260"/>
      <c r="DI130" s="260"/>
      <c r="DJ130" s="260"/>
      <c r="DK130" s="260"/>
      <c r="DL130" s="260"/>
      <c r="DM130" s="260"/>
      <c r="DN130" s="260"/>
      <c r="DO130" s="260"/>
      <c r="DP130" s="260"/>
      <c r="DQ130" s="260"/>
      <c r="DR130" s="260"/>
      <c r="DS130" s="260"/>
      <c r="DT130" s="260"/>
      <c r="DU130" s="260"/>
      <c r="DV130" s="260"/>
      <c r="DW130" s="260"/>
      <c r="DX130" s="260"/>
      <c r="DY130" s="260"/>
      <c r="DZ130" s="260"/>
      <c r="EA130" s="260"/>
      <c r="EB130" s="260"/>
      <c r="EC130" s="260"/>
      <c r="ED130" s="260"/>
      <c r="EE130" s="260"/>
      <c r="EF130" s="260"/>
      <c r="EG130" s="260"/>
      <c r="EH130" s="260"/>
      <c r="EI130" s="260"/>
      <c r="EJ130" s="260"/>
      <c r="EK130" s="260"/>
      <c r="EL130" s="260"/>
      <c r="EM130" s="260"/>
      <c r="EN130" s="260"/>
      <c r="EO130" s="260"/>
      <c r="EP130" s="260"/>
      <c r="EQ130" s="260"/>
      <c r="ER130" s="260"/>
      <c r="ES130" s="260"/>
      <c r="ET130" s="260"/>
      <c r="EU130" s="260"/>
      <c r="EV130" s="260"/>
      <c r="EW130" s="260"/>
      <c r="EX130" s="260"/>
      <c r="EY130" s="260"/>
      <c r="EZ130" s="260"/>
      <c r="FA130" s="260"/>
      <c r="FB130" s="260"/>
      <c r="FC130" s="260"/>
      <c r="FD130" s="260"/>
      <c r="FE130" s="260"/>
      <c r="FF130" s="260"/>
      <c r="FG130" s="260"/>
      <c r="FH130" s="260"/>
      <c r="FI130" s="260"/>
      <c r="FJ130" s="260"/>
      <c r="FK130" s="260"/>
      <c r="FL130" s="260"/>
      <c r="FM130" s="260"/>
      <c r="FN130" s="260"/>
      <c r="FO130" s="260"/>
      <c r="FP130" s="260"/>
      <c r="FQ130" s="260"/>
      <c r="FR130" s="260"/>
      <c r="FS130" s="260"/>
      <c r="FT130" s="260"/>
      <c r="FU130" s="260"/>
      <c r="FV130" s="260"/>
      <c r="FW130" s="260"/>
      <c r="FX130" s="260"/>
      <c r="FY130" s="260"/>
      <c r="FZ130" s="260"/>
      <c r="GA130" s="260"/>
      <c r="GB130" s="260"/>
      <c r="GC130" s="260"/>
      <c r="GD130" s="260"/>
      <c r="GE130" s="260"/>
      <c r="GF130" s="260"/>
      <c r="GG130" s="260"/>
      <c r="GH130" s="260"/>
      <c r="GI130" s="260"/>
      <c r="GJ130" s="260"/>
      <c r="GK130" s="260"/>
      <c r="GL130" s="260"/>
      <c r="GM130" s="260"/>
      <c r="GN130" s="260"/>
      <c r="GO130" s="260"/>
      <c r="GP130" s="260"/>
      <c r="GQ130" s="260"/>
      <c r="GR130" s="260"/>
      <c r="GS130" s="260"/>
      <c r="GT130" s="260"/>
      <c r="GU130" s="260"/>
      <c r="GV130" s="260"/>
      <c r="GW130" s="260"/>
      <c r="GX130" s="260"/>
      <c r="GY130" s="260"/>
      <c r="GZ130" s="260"/>
      <c r="HA130" s="260"/>
      <c r="HB130" s="260"/>
      <c r="HC130" s="260"/>
      <c r="HD130" s="260"/>
      <c r="HE130" s="260"/>
    </row>
    <row r="131" spans="1:213" s="244" customFormat="1" ht="15.6">
      <c r="A131" s="243"/>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60"/>
      <c r="AO131" s="260"/>
      <c r="AP131" s="260"/>
      <c r="AQ131" s="260"/>
      <c r="AR131" s="260"/>
      <c r="AS131" s="260"/>
      <c r="AT131" s="260"/>
      <c r="AU131" s="260"/>
      <c r="AV131" s="260"/>
      <c r="AW131" s="260"/>
      <c r="AX131" s="260"/>
      <c r="AY131" s="260"/>
      <c r="AZ131" s="260"/>
      <c r="BA131" s="260"/>
      <c r="BB131" s="260"/>
      <c r="BC131" s="260"/>
      <c r="BD131" s="260"/>
      <c r="BE131" s="260"/>
      <c r="BF131" s="260"/>
      <c r="BG131" s="260"/>
      <c r="BH131" s="260"/>
      <c r="BI131" s="260"/>
      <c r="BJ131" s="260"/>
      <c r="BK131" s="260"/>
      <c r="BL131" s="260"/>
      <c r="BM131" s="260"/>
      <c r="BN131" s="260"/>
      <c r="BO131" s="260"/>
      <c r="BP131" s="260"/>
      <c r="BQ131" s="260"/>
      <c r="BR131" s="260"/>
      <c r="BS131" s="260"/>
      <c r="BT131" s="260"/>
      <c r="BU131" s="260"/>
      <c r="BV131" s="260"/>
      <c r="BW131" s="260"/>
      <c r="BX131" s="260"/>
      <c r="BY131" s="260"/>
      <c r="BZ131" s="260"/>
      <c r="CA131" s="260"/>
      <c r="CB131" s="260"/>
      <c r="CC131" s="260"/>
      <c r="CD131" s="260"/>
      <c r="CE131" s="260"/>
      <c r="CF131" s="260"/>
      <c r="CG131" s="260"/>
      <c r="CH131" s="260"/>
      <c r="CI131" s="260"/>
      <c r="CJ131" s="260"/>
      <c r="CK131" s="260"/>
      <c r="CL131" s="260"/>
      <c r="CM131" s="260"/>
      <c r="CN131" s="260"/>
      <c r="CO131" s="260"/>
      <c r="CP131" s="260"/>
      <c r="CQ131" s="260"/>
      <c r="CR131" s="260"/>
      <c r="CS131" s="260"/>
      <c r="CT131" s="260"/>
      <c r="CU131" s="260"/>
      <c r="CV131" s="260"/>
      <c r="CW131" s="260"/>
      <c r="CX131" s="260"/>
      <c r="CY131" s="260"/>
      <c r="CZ131" s="260"/>
      <c r="DA131" s="260"/>
      <c r="DB131" s="260"/>
      <c r="DC131" s="260"/>
      <c r="DD131" s="260"/>
      <c r="DE131" s="260"/>
      <c r="DF131" s="260"/>
      <c r="DG131" s="260"/>
      <c r="DH131" s="260"/>
      <c r="DI131" s="260"/>
      <c r="DJ131" s="260"/>
      <c r="DK131" s="260"/>
      <c r="DL131" s="260"/>
      <c r="DM131" s="260"/>
      <c r="DN131" s="260"/>
      <c r="DO131" s="260"/>
      <c r="DP131" s="260"/>
      <c r="DQ131" s="260"/>
      <c r="DR131" s="260"/>
      <c r="DS131" s="260"/>
      <c r="DT131" s="260"/>
      <c r="DU131" s="260"/>
      <c r="DV131" s="260"/>
      <c r="DW131" s="260"/>
      <c r="DX131" s="260"/>
      <c r="DY131" s="260"/>
      <c r="DZ131" s="260"/>
      <c r="EA131" s="260"/>
      <c r="EB131" s="260"/>
      <c r="EC131" s="260"/>
      <c r="ED131" s="260"/>
      <c r="EE131" s="260"/>
      <c r="EF131" s="260"/>
      <c r="EG131" s="260"/>
      <c r="EH131" s="260"/>
      <c r="EI131" s="260"/>
      <c r="EJ131" s="260"/>
      <c r="EK131" s="260"/>
      <c r="EL131" s="260"/>
      <c r="EM131" s="260"/>
      <c r="EN131" s="260"/>
      <c r="EO131" s="260"/>
      <c r="EP131" s="260"/>
      <c r="EQ131" s="260"/>
      <c r="ER131" s="260"/>
      <c r="ES131" s="260"/>
      <c r="ET131" s="260"/>
      <c r="EU131" s="260"/>
      <c r="EV131" s="260"/>
      <c r="EW131" s="260"/>
      <c r="EX131" s="260"/>
      <c r="EY131" s="260"/>
      <c r="EZ131" s="260"/>
      <c r="FA131" s="260"/>
      <c r="FB131" s="260"/>
      <c r="FC131" s="260"/>
      <c r="FD131" s="260"/>
      <c r="FE131" s="260"/>
      <c r="FF131" s="260"/>
      <c r="FG131" s="260"/>
      <c r="FH131" s="260"/>
      <c r="FI131" s="260"/>
      <c r="FJ131" s="260"/>
      <c r="FK131" s="260"/>
      <c r="FL131" s="260"/>
      <c r="FM131" s="260"/>
      <c r="FN131" s="260"/>
      <c r="FO131" s="260"/>
      <c r="FP131" s="260"/>
      <c r="FQ131" s="260"/>
      <c r="FR131" s="260"/>
      <c r="FS131" s="260"/>
      <c r="FT131" s="260"/>
      <c r="FU131" s="260"/>
      <c r="FV131" s="260"/>
      <c r="FW131" s="260"/>
      <c r="FX131" s="260"/>
      <c r="FY131" s="260"/>
      <c r="FZ131" s="260"/>
      <c r="GA131" s="260"/>
      <c r="GB131" s="260"/>
      <c r="GC131" s="260"/>
      <c r="GD131" s="260"/>
      <c r="GE131" s="260"/>
      <c r="GF131" s="260"/>
      <c r="GG131" s="260"/>
      <c r="GH131" s="260"/>
      <c r="GI131" s="260"/>
      <c r="GJ131" s="260"/>
      <c r="GK131" s="260"/>
      <c r="GL131" s="260"/>
      <c r="GM131" s="260"/>
      <c r="GN131" s="260"/>
      <c r="GO131" s="260"/>
      <c r="GP131" s="260"/>
      <c r="GQ131" s="260"/>
      <c r="GR131" s="260"/>
      <c r="GS131" s="260"/>
      <c r="GT131" s="260"/>
      <c r="GU131" s="260"/>
      <c r="GV131" s="260"/>
      <c r="GW131" s="260"/>
      <c r="GX131" s="260"/>
      <c r="GY131" s="260"/>
      <c r="GZ131" s="260"/>
      <c r="HA131" s="260"/>
      <c r="HB131" s="260"/>
      <c r="HC131" s="260"/>
      <c r="HD131" s="260"/>
      <c r="HE131" s="260"/>
    </row>
    <row r="132" spans="1:213" s="244" customFormat="1" ht="9.75" customHeight="1">
      <c r="A132" s="243"/>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60"/>
      <c r="AO132" s="260"/>
      <c r="AP132" s="260"/>
      <c r="AQ132" s="260"/>
      <c r="AR132" s="260"/>
      <c r="AS132" s="260"/>
      <c r="AT132" s="260"/>
      <c r="AU132" s="260"/>
      <c r="AV132" s="260"/>
      <c r="AW132" s="260"/>
      <c r="AX132" s="260"/>
      <c r="AY132" s="260"/>
      <c r="AZ132" s="260"/>
      <c r="BA132" s="260"/>
      <c r="BB132" s="260"/>
      <c r="BC132" s="260"/>
      <c r="BD132" s="260"/>
      <c r="BE132" s="260"/>
      <c r="BF132" s="260"/>
      <c r="BG132" s="260"/>
      <c r="BH132" s="260"/>
      <c r="BI132" s="260"/>
      <c r="BJ132" s="260"/>
      <c r="BK132" s="260"/>
      <c r="BL132" s="260"/>
      <c r="BM132" s="260"/>
      <c r="BN132" s="260"/>
      <c r="BO132" s="260"/>
      <c r="BP132" s="260"/>
      <c r="BQ132" s="260"/>
      <c r="BR132" s="260"/>
      <c r="BS132" s="260"/>
      <c r="BT132" s="260"/>
      <c r="BU132" s="260"/>
      <c r="BV132" s="260"/>
      <c r="BW132" s="260"/>
      <c r="BX132" s="260"/>
      <c r="BY132" s="260"/>
      <c r="BZ132" s="260"/>
      <c r="CA132" s="260"/>
      <c r="CB132" s="260"/>
      <c r="CC132" s="260"/>
      <c r="CD132" s="260"/>
      <c r="CE132" s="260"/>
      <c r="CF132" s="260"/>
      <c r="CG132" s="260"/>
      <c r="CH132" s="260"/>
      <c r="CI132" s="260"/>
      <c r="CJ132" s="260"/>
      <c r="CK132" s="260"/>
      <c r="CL132" s="260"/>
      <c r="CM132" s="260"/>
      <c r="CN132" s="260"/>
      <c r="CO132" s="260"/>
      <c r="CP132" s="260"/>
      <c r="CQ132" s="260"/>
      <c r="CR132" s="260"/>
      <c r="CS132" s="260"/>
      <c r="CT132" s="260"/>
      <c r="CU132" s="260"/>
      <c r="CV132" s="260"/>
      <c r="CW132" s="260"/>
      <c r="CX132" s="260"/>
      <c r="CY132" s="260"/>
      <c r="CZ132" s="260"/>
      <c r="DA132" s="260"/>
      <c r="DB132" s="260"/>
      <c r="DC132" s="260"/>
      <c r="DD132" s="260"/>
      <c r="DE132" s="260"/>
      <c r="DF132" s="260"/>
      <c r="DG132" s="260"/>
      <c r="DH132" s="260"/>
      <c r="DI132" s="260"/>
      <c r="DJ132" s="260"/>
      <c r="DK132" s="260"/>
      <c r="DL132" s="260"/>
      <c r="DM132" s="260"/>
      <c r="DN132" s="260"/>
      <c r="DO132" s="260"/>
      <c r="DP132" s="260"/>
      <c r="DQ132" s="260"/>
      <c r="DR132" s="260"/>
      <c r="DS132" s="260"/>
      <c r="DT132" s="260"/>
      <c r="DU132" s="260"/>
      <c r="DV132" s="260"/>
      <c r="DW132" s="260"/>
      <c r="DX132" s="260"/>
      <c r="DY132" s="260"/>
      <c r="DZ132" s="260"/>
      <c r="EA132" s="260"/>
      <c r="EB132" s="260"/>
      <c r="EC132" s="260"/>
      <c r="ED132" s="260"/>
      <c r="EE132" s="260"/>
      <c r="EF132" s="260"/>
      <c r="EG132" s="260"/>
      <c r="EH132" s="260"/>
      <c r="EI132" s="260"/>
      <c r="EJ132" s="260"/>
      <c r="EK132" s="260"/>
      <c r="EL132" s="260"/>
      <c r="EM132" s="260"/>
      <c r="EN132" s="260"/>
      <c r="EO132" s="260"/>
      <c r="EP132" s="260"/>
      <c r="EQ132" s="260"/>
      <c r="ER132" s="260"/>
      <c r="ES132" s="260"/>
      <c r="ET132" s="260"/>
      <c r="EU132" s="260"/>
      <c r="EV132" s="260"/>
      <c r="EW132" s="260"/>
      <c r="EX132" s="260"/>
      <c r="EY132" s="260"/>
      <c r="EZ132" s="260"/>
      <c r="FA132" s="260"/>
      <c r="FB132" s="260"/>
      <c r="FC132" s="260"/>
      <c r="FD132" s="260"/>
      <c r="FE132" s="260"/>
      <c r="FF132" s="260"/>
      <c r="FG132" s="260"/>
      <c r="FH132" s="260"/>
      <c r="FI132" s="260"/>
      <c r="FJ132" s="260"/>
      <c r="FK132" s="260"/>
      <c r="FL132" s="260"/>
      <c r="FM132" s="260"/>
      <c r="FN132" s="260"/>
      <c r="FO132" s="260"/>
      <c r="FP132" s="260"/>
      <c r="FQ132" s="260"/>
      <c r="FR132" s="260"/>
      <c r="FS132" s="260"/>
      <c r="FT132" s="260"/>
      <c r="FU132" s="260"/>
      <c r="FV132" s="260"/>
      <c r="FW132" s="260"/>
      <c r="FX132" s="260"/>
      <c r="FY132" s="260"/>
      <c r="FZ132" s="260"/>
      <c r="GA132" s="260"/>
      <c r="GB132" s="260"/>
      <c r="GC132" s="260"/>
      <c r="GD132" s="260"/>
      <c r="GE132" s="260"/>
      <c r="GF132" s="260"/>
      <c r="GG132" s="260"/>
      <c r="GH132" s="260"/>
      <c r="GI132" s="260"/>
      <c r="GJ132" s="260"/>
      <c r="GK132" s="260"/>
      <c r="GL132" s="260"/>
      <c r="GM132" s="260"/>
      <c r="GN132" s="260"/>
      <c r="GO132" s="260"/>
      <c r="GP132" s="260"/>
      <c r="GQ132" s="260"/>
      <c r="GR132" s="260"/>
      <c r="GS132" s="260"/>
      <c r="GT132" s="260"/>
      <c r="GU132" s="260"/>
      <c r="GV132" s="260"/>
      <c r="GW132" s="260"/>
      <c r="GX132" s="260"/>
      <c r="GY132" s="260"/>
      <c r="GZ132" s="260"/>
      <c r="HA132" s="260"/>
      <c r="HB132" s="260"/>
      <c r="HC132" s="260"/>
      <c r="HD132" s="260"/>
      <c r="HE132" s="260"/>
    </row>
    <row r="133" spans="1:213" s="244" customFormat="1" ht="9.75" customHeight="1">
      <c r="A133" s="296"/>
      <c r="B133" s="296"/>
      <c r="C133" s="296"/>
      <c r="D133" s="296"/>
      <c r="E133" s="296"/>
      <c r="F133" s="296"/>
      <c r="G133" s="296"/>
      <c r="H133" s="296"/>
      <c r="I133" s="296"/>
      <c r="J133" s="296"/>
      <c r="K133" s="296"/>
      <c r="L133" s="276"/>
      <c r="M133" s="276"/>
      <c r="N133" s="276"/>
      <c r="O133" s="276"/>
      <c r="P133" s="276"/>
      <c r="Q133" s="276"/>
      <c r="R133" s="276"/>
      <c r="S133" s="276"/>
      <c r="T133" s="276"/>
      <c r="U133" s="276"/>
      <c r="V133" s="276"/>
      <c r="W133" s="276"/>
      <c r="X133" s="276"/>
      <c r="Y133" s="276"/>
      <c r="Z133" s="276"/>
      <c r="AA133" s="276"/>
      <c r="AB133" s="276"/>
      <c r="AC133" s="276"/>
      <c r="AD133" s="276"/>
      <c r="AE133" s="276"/>
      <c r="AF133" s="276"/>
      <c r="AG133" s="276"/>
      <c r="AH133" s="276"/>
      <c r="AI133" s="276"/>
      <c r="AJ133" s="276"/>
      <c r="AK133" s="276"/>
      <c r="AL133" s="276"/>
      <c r="AM133" s="276"/>
      <c r="AN133" s="260"/>
      <c r="AO133" s="260"/>
      <c r="AP133" s="260"/>
      <c r="AQ133" s="260"/>
      <c r="AR133" s="260"/>
      <c r="AS133" s="260"/>
      <c r="AT133" s="260"/>
      <c r="AU133" s="260"/>
      <c r="AV133" s="260"/>
      <c r="AW133" s="260"/>
      <c r="AX133" s="260"/>
      <c r="AY133" s="260"/>
      <c r="AZ133" s="260"/>
      <c r="BA133" s="260"/>
      <c r="BB133" s="260"/>
      <c r="BC133" s="260"/>
      <c r="BD133" s="260"/>
      <c r="BE133" s="260"/>
      <c r="BF133" s="260"/>
      <c r="BG133" s="260"/>
      <c r="BH133" s="260"/>
      <c r="BI133" s="260"/>
      <c r="BJ133" s="260"/>
      <c r="BK133" s="260"/>
      <c r="BL133" s="260"/>
      <c r="BM133" s="260"/>
      <c r="BN133" s="260"/>
      <c r="BO133" s="260"/>
      <c r="BP133" s="260"/>
      <c r="BQ133" s="260"/>
      <c r="BR133" s="260"/>
      <c r="BS133" s="260"/>
      <c r="BT133" s="260"/>
      <c r="BU133" s="260"/>
      <c r="BV133" s="260"/>
      <c r="BW133" s="260"/>
      <c r="BX133" s="260"/>
      <c r="BY133" s="260"/>
      <c r="BZ133" s="260"/>
      <c r="CA133" s="260"/>
      <c r="CB133" s="260"/>
      <c r="CC133" s="260"/>
      <c r="CD133" s="260"/>
      <c r="CE133" s="260"/>
      <c r="CF133" s="260"/>
      <c r="CG133" s="260"/>
      <c r="CH133" s="260"/>
      <c r="CI133" s="260"/>
      <c r="CJ133" s="260"/>
      <c r="CK133" s="260"/>
      <c r="CL133" s="260"/>
      <c r="CM133" s="260"/>
      <c r="CN133" s="260"/>
      <c r="CO133" s="260"/>
      <c r="CP133" s="260"/>
      <c r="CQ133" s="260"/>
      <c r="CR133" s="260"/>
      <c r="CS133" s="260"/>
      <c r="CT133" s="260"/>
      <c r="CU133" s="260"/>
      <c r="CV133" s="260"/>
      <c r="CW133" s="260"/>
      <c r="CX133" s="260"/>
      <c r="CY133" s="260"/>
      <c r="CZ133" s="260"/>
      <c r="DA133" s="260"/>
      <c r="DB133" s="260"/>
      <c r="DC133" s="260"/>
      <c r="DD133" s="260"/>
      <c r="DE133" s="260"/>
      <c r="DF133" s="260"/>
      <c r="DG133" s="260"/>
      <c r="DH133" s="260"/>
      <c r="DI133" s="260"/>
      <c r="DJ133" s="260"/>
      <c r="DK133" s="260"/>
      <c r="DL133" s="260"/>
      <c r="DM133" s="260"/>
      <c r="DN133" s="260"/>
      <c r="DO133" s="260"/>
      <c r="DP133" s="260"/>
      <c r="DQ133" s="260"/>
      <c r="DR133" s="260"/>
      <c r="DS133" s="260"/>
      <c r="DT133" s="260"/>
      <c r="DU133" s="260"/>
      <c r="DV133" s="260"/>
      <c r="DW133" s="260"/>
      <c r="DX133" s="260"/>
      <c r="DY133" s="260"/>
      <c r="DZ133" s="260"/>
      <c r="EA133" s="260"/>
      <c r="EB133" s="260"/>
      <c r="EC133" s="260"/>
      <c r="ED133" s="260"/>
      <c r="EE133" s="260"/>
      <c r="EF133" s="260"/>
      <c r="EG133" s="260"/>
      <c r="EH133" s="260"/>
      <c r="EI133" s="260"/>
      <c r="EJ133" s="260"/>
      <c r="EK133" s="260"/>
      <c r="EL133" s="260"/>
      <c r="EM133" s="260"/>
      <c r="EN133" s="260"/>
      <c r="EO133" s="260"/>
      <c r="EP133" s="260"/>
      <c r="EQ133" s="260"/>
      <c r="ER133" s="260"/>
      <c r="ES133" s="260"/>
      <c r="ET133" s="260"/>
      <c r="EU133" s="260"/>
      <c r="EV133" s="260"/>
      <c r="EW133" s="260"/>
      <c r="EX133" s="260"/>
      <c r="EY133" s="260"/>
      <c r="EZ133" s="260"/>
      <c r="FA133" s="260"/>
      <c r="FB133" s="260"/>
      <c r="FC133" s="260"/>
      <c r="FD133" s="260"/>
      <c r="FE133" s="260"/>
      <c r="FF133" s="260"/>
      <c r="FG133" s="260"/>
      <c r="FH133" s="260"/>
      <c r="FI133" s="260"/>
      <c r="FJ133" s="260"/>
      <c r="FK133" s="260"/>
      <c r="FL133" s="260"/>
      <c r="FM133" s="260"/>
      <c r="FN133" s="260"/>
      <c r="FO133" s="260"/>
      <c r="FP133" s="260"/>
      <c r="FQ133" s="260"/>
      <c r="FR133" s="260"/>
      <c r="FS133" s="260"/>
      <c r="FT133" s="260"/>
      <c r="FU133" s="260"/>
      <c r="FV133" s="260"/>
      <c r="FW133" s="260"/>
      <c r="FX133" s="260"/>
      <c r="FY133" s="260"/>
      <c r="FZ133" s="260"/>
      <c r="GA133" s="260"/>
      <c r="GB133" s="260"/>
      <c r="GC133" s="260"/>
      <c r="GD133" s="260"/>
      <c r="GE133" s="260"/>
      <c r="GF133" s="260"/>
      <c r="GG133" s="260"/>
      <c r="GH133" s="260"/>
      <c r="GI133" s="260"/>
      <c r="GJ133" s="260"/>
      <c r="GK133" s="260"/>
      <c r="GL133" s="260"/>
      <c r="GM133" s="260"/>
      <c r="GN133" s="260"/>
      <c r="GO133" s="260"/>
      <c r="GP133" s="260"/>
      <c r="GQ133" s="260"/>
      <c r="GR133" s="260"/>
      <c r="GS133" s="260"/>
      <c r="GT133" s="260"/>
      <c r="GU133" s="260"/>
      <c r="GV133" s="260"/>
      <c r="GW133" s="260"/>
      <c r="GX133" s="260"/>
      <c r="GY133" s="260"/>
      <c r="GZ133" s="260"/>
      <c r="HA133" s="260"/>
      <c r="HB133" s="260"/>
      <c r="HC133" s="260"/>
      <c r="HD133" s="260"/>
      <c r="HE133" s="260"/>
    </row>
    <row r="134" spans="1:213" s="244" customFormat="1" ht="15" customHeight="1">
      <c r="A134" s="272"/>
      <c r="B134" s="272" t="s">
        <v>550</v>
      </c>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60"/>
      <c r="AO134" s="260"/>
      <c r="AP134" s="260"/>
      <c r="AQ134" s="260"/>
      <c r="AR134" s="260"/>
      <c r="AS134" s="260"/>
      <c r="AT134" s="260"/>
      <c r="AU134" s="260"/>
      <c r="AV134" s="260"/>
      <c r="AW134" s="260"/>
      <c r="AX134" s="260"/>
      <c r="AY134" s="260"/>
      <c r="AZ134" s="260"/>
      <c r="BA134" s="260"/>
      <c r="BB134" s="260"/>
      <c r="BC134" s="260"/>
      <c r="BD134" s="260"/>
      <c r="BE134" s="260"/>
      <c r="BF134" s="260"/>
      <c r="BG134" s="260"/>
      <c r="BH134" s="260"/>
      <c r="BI134" s="260"/>
      <c r="BJ134" s="260"/>
      <c r="BK134" s="260"/>
      <c r="BL134" s="260"/>
      <c r="BM134" s="260"/>
      <c r="BN134" s="260"/>
      <c r="BO134" s="260"/>
      <c r="BP134" s="260"/>
      <c r="BQ134" s="260"/>
      <c r="BR134" s="260"/>
      <c r="BS134" s="260"/>
      <c r="BT134" s="260"/>
      <c r="BU134" s="260"/>
      <c r="BV134" s="260"/>
      <c r="BW134" s="260"/>
      <c r="BX134" s="260"/>
      <c r="BY134" s="260"/>
      <c r="BZ134" s="260"/>
      <c r="CA134" s="260"/>
      <c r="CB134" s="260"/>
      <c r="CC134" s="260"/>
      <c r="CD134" s="260"/>
      <c r="CE134" s="260"/>
      <c r="CF134" s="260"/>
      <c r="CG134" s="260"/>
      <c r="CH134" s="260"/>
      <c r="CI134" s="260"/>
      <c r="CJ134" s="260"/>
      <c r="CK134" s="260"/>
      <c r="CL134" s="260"/>
      <c r="CM134" s="260"/>
      <c r="CN134" s="260"/>
      <c r="CO134" s="260"/>
      <c r="CP134" s="260"/>
      <c r="CQ134" s="260"/>
      <c r="CR134" s="260"/>
      <c r="CS134" s="260"/>
      <c r="CT134" s="260"/>
      <c r="CU134" s="260"/>
      <c r="CV134" s="260"/>
      <c r="CW134" s="260"/>
      <c r="CX134" s="260"/>
      <c r="CY134" s="260"/>
      <c r="CZ134" s="260"/>
      <c r="DA134" s="260"/>
      <c r="DB134" s="260"/>
      <c r="DC134" s="260"/>
      <c r="DD134" s="260"/>
      <c r="DE134" s="260"/>
      <c r="DF134" s="260"/>
      <c r="DG134" s="260"/>
      <c r="DH134" s="260"/>
      <c r="DI134" s="260"/>
      <c r="DJ134" s="260"/>
      <c r="DK134" s="260"/>
      <c r="DL134" s="260"/>
      <c r="DM134" s="260"/>
      <c r="DN134" s="260"/>
      <c r="DO134" s="260"/>
      <c r="DP134" s="260"/>
      <c r="DQ134" s="260"/>
      <c r="DR134" s="260"/>
      <c r="DS134" s="260"/>
      <c r="DT134" s="260"/>
      <c r="DU134" s="260"/>
      <c r="DV134" s="260"/>
      <c r="DW134" s="260"/>
      <c r="DX134" s="260"/>
      <c r="DY134" s="260"/>
      <c r="DZ134" s="260"/>
      <c r="EA134" s="260"/>
      <c r="EB134" s="260"/>
      <c r="EC134" s="260"/>
      <c r="ED134" s="260"/>
      <c r="EE134" s="260"/>
      <c r="EF134" s="260"/>
      <c r="EG134" s="260"/>
      <c r="EH134" s="260"/>
      <c r="EI134" s="260"/>
      <c r="EJ134" s="260"/>
      <c r="EK134" s="260"/>
      <c r="EL134" s="260"/>
      <c r="EM134" s="260"/>
      <c r="EN134" s="260"/>
      <c r="EO134" s="260"/>
      <c r="EP134" s="260"/>
      <c r="EQ134" s="260"/>
      <c r="ER134" s="260"/>
      <c r="ES134" s="260"/>
      <c r="ET134" s="260"/>
      <c r="EU134" s="260"/>
      <c r="EV134" s="260"/>
      <c r="EW134" s="260"/>
      <c r="EX134" s="260"/>
      <c r="EY134" s="260"/>
      <c r="EZ134" s="260"/>
      <c r="FA134" s="260"/>
      <c r="FB134" s="260"/>
      <c r="FC134" s="260"/>
      <c r="FD134" s="260"/>
      <c r="FE134" s="260"/>
      <c r="FF134" s="260"/>
      <c r="FG134" s="260"/>
      <c r="FH134" s="260"/>
      <c r="FI134" s="260"/>
      <c r="FJ134" s="260"/>
      <c r="FK134" s="260"/>
      <c r="FL134" s="260"/>
      <c r="FM134" s="260"/>
      <c r="FN134" s="260"/>
      <c r="FO134" s="260"/>
      <c r="FP134" s="260"/>
      <c r="FQ134" s="260"/>
      <c r="FR134" s="260"/>
      <c r="FS134" s="260"/>
      <c r="FT134" s="260"/>
      <c r="FU134" s="260"/>
      <c r="FV134" s="260"/>
      <c r="FW134" s="260"/>
      <c r="FX134" s="260"/>
      <c r="FY134" s="260"/>
      <c r="FZ134" s="260"/>
      <c r="GA134" s="260"/>
      <c r="GB134" s="260"/>
      <c r="GC134" s="260"/>
      <c r="GD134" s="260"/>
      <c r="GE134" s="260"/>
      <c r="GF134" s="260"/>
      <c r="GG134" s="260"/>
      <c r="GH134" s="260"/>
      <c r="GI134" s="260"/>
      <c r="GJ134" s="260"/>
      <c r="GK134" s="260"/>
      <c r="GL134" s="260"/>
      <c r="GM134" s="260"/>
      <c r="GN134" s="260"/>
      <c r="GO134" s="260"/>
      <c r="GP134" s="260"/>
      <c r="GQ134" s="260"/>
      <c r="GR134" s="260"/>
      <c r="GS134" s="260"/>
      <c r="GT134" s="260"/>
      <c r="GU134" s="260"/>
      <c r="GV134" s="260"/>
      <c r="GW134" s="260"/>
      <c r="GX134" s="260"/>
      <c r="GY134" s="260"/>
      <c r="GZ134" s="260"/>
      <c r="HA134" s="260"/>
      <c r="HB134" s="260"/>
      <c r="HC134" s="260"/>
      <c r="HD134" s="260"/>
      <c r="HE134" s="260"/>
    </row>
    <row r="135" spans="1:213" s="244" customFormat="1" ht="15" customHeight="1">
      <c r="A135" s="243"/>
      <c r="B135" s="293" t="s">
        <v>448</v>
      </c>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60"/>
      <c r="AO135" s="260"/>
      <c r="AP135" s="260"/>
      <c r="AQ135" s="260"/>
      <c r="AR135" s="260"/>
      <c r="AS135" s="260"/>
      <c r="AT135" s="260"/>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c r="EA135" s="260"/>
      <c r="EB135" s="260"/>
      <c r="EC135" s="260"/>
      <c r="ED135" s="260"/>
      <c r="EE135" s="260"/>
      <c r="EF135" s="260"/>
      <c r="EG135" s="260"/>
      <c r="EH135" s="260"/>
      <c r="EI135" s="260"/>
      <c r="EJ135" s="260"/>
      <c r="EK135" s="260"/>
      <c r="EL135" s="260"/>
      <c r="EM135" s="260"/>
      <c r="EN135" s="260"/>
      <c r="EO135" s="260"/>
      <c r="EP135" s="260"/>
      <c r="EQ135" s="260"/>
      <c r="ER135" s="260"/>
      <c r="ES135" s="260"/>
      <c r="ET135" s="260"/>
      <c r="EU135" s="260"/>
      <c r="EV135" s="260"/>
      <c r="EW135" s="260"/>
      <c r="EX135" s="260"/>
      <c r="EY135" s="260"/>
      <c r="EZ135" s="260"/>
      <c r="FA135" s="260"/>
      <c r="FB135" s="260"/>
      <c r="FC135" s="260"/>
      <c r="FD135" s="260"/>
      <c r="FE135" s="260"/>
      <c r="FF135" s="260"/>
      <c r="FG135" s="260"/>
      <c r="FH135" s="260"/>
      <c r="FI135" s="260"/>
      <c r="FJ135" s="260"/>
      <c r="FK135" s="260"/>
      <c r="FL135" s="260"/>
      <c r="FM135" s="260"/>
      <c r="FN135" s="260"/>
      <c r="FO135" s="260"/>
      <c r="FP135" s="260"/>
      <c r="FQ135" s="260"/>
      <c r="FR135" s="260"/>
      <c r="FS135" s="260"/>
      <c r="FT135" s="260"/>
      <c r="FU135" s="260"/>
      <c r="FV135" s="260"/>
      <c r="FW135" s="260"/>
      <c r="FX135" s="260"/>
      <c r="FY135" s="260"/>
      <c r="FZ135" s="260"/>
      <c r="GA135" s="260"/>
      <c r="GB135" s="260"/>
      <c r="GC135" s="260"/>
      <c r="GD135" s="260"/>
      <c r="GE135" s="260"/>
      <c r="GF135" s="260"/>
      <c r="GG135" s="260"/>
      <c r="GH135" s="260"/>
      <c r="GI135" s="260"/>
      <c r="GJ135" s="260"/>
      <c r="GK135" s="260"/>
      <c r="GL135" s="260"/>
      <c r="GM135" s="260"/>
      <c r="GN135" s="260"/>
      <c r="GO135" s="260"/>
      <c r="GP135" s="260"/>
      <c r="GQ135" s="260"/>
      <c r="GR135" s="260"/>
      <c r="GS135" s="260"/>
      <c r="GT135" s="260"/>
      <c r="GU135" s="260"/>
      <c r="GV135" s="260"/>
      <c r="GW135" s="260"/>
      <c r="GX135" s="260"/>
      <c r="GY135" s="260"/>
      <c r="GZ135" s="260"/>
      <c r="HA135" s="260"/>
      <c r="HB135" s="260"/>
      <c r="HC135" s="260"/>
      <c r="HD135" s="260"/>
      <c r="HE135" s="260"/>
    </row>
    <row r="136" spans="1:213" s="244" customFormat="1" ht="15" customHeight="1">
      <c r="A136" s="243"/>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60"/>
      <c r="AO136" s="260"/>
      <c r="AP136" s="260"/>
      <c r="AQ136" s="260"/>
      <c r="AR136" s="260"/>
      <c r="AS136" s="260"/>
      <c r="AT136" s="260"/>
      <c r="AU136" s="260"/>
      <c r="AV136" s="260"/>
      <c r="AW136" s="260"/>
      <c r="AX136" s="260"/>
      <c r="AY136" s="260"/>
      <c r="AZ136" s="260"/>
      <c r="BA136" s="260"/>
      <c r="BB136" s="260"/>
      <c r="BC136" s="260"/>
      <c r="BD136" s="260"/>
      <c r="BE136" s="260"/>
      <c r="BF136" s="260"/>
      <c r="BG136" s="260"/>
      <c r="BH136" s="260"/>
      <c r="BI136" s="260"/>
      <c r="BJ136" s="260"/>
      <c r="BK136" s="260"/>
      <c r="BL136" s="260"/>
      <c r="BM136" s="260"/>
      <c r="BN136" s="260"/>
      <c r="BO136" s="260"/>
      <c r="BP136" s="260"/>
      <c r="BQ136" s="260"/>
      <c r="BR136" s="260"/>
      <c r="BS136" s="260"/>
      <c r="BT136" s="260"/>
      <c r="BU136" s="260"/>
      <c r="BV136" s="260"/>
      <c r="BW136" s="260"/>
      <c r="BX136" s="260"/>
      <c r="BY136" s="260"/>
      <c r="BZ136" s="260"/>
      <c r="CA136" s="260"/>
      <c r="CB136" s="260"/>
      <c r="CC136" s="260"/>
      <c r="CD136" s="260"/>
      <c r="CE136" s="260"/>
      <c r="CF136" s="260"/>
      <c r="CG136" s="260"/>
      <c r="CH136" s="260"/>
      <c r="CI136" s="260"/>
      <c r="CJ136" s="260"/>
      <c r="CK136" s="260"/>
      <c r="CL136" s="260"/>
      <c r="CM136" s="260"/>
      <c r="CN136" s="260"/>
      <c r="CO136" s="260"/>
      <c r="CP136" s="260"/>
      <c r="CQ136" s="260"/>
      <c r="CR136" s="260"/>
      <c r="CS136" s="260"/>
      <c r="CT136" s="260"/>
      <c r="CU136" s="260"/>
      <c r="CV136" s="260"/>
      <c r="CW136" s="260"/>
      <c r="CX136" s="260"/>
      <c r="CY136" s="260"/>
      <c r="CZ136" s="260"/>
      <c r="DA136" s="260"/>
      <c r="DB136" s="260"/>
      <c r="DC136" s="260"/>
      <c r="DD136" s="260"/>
      <c r="DE136" s="260"/>
      <c r="DF136" s="260"/>
      <c r="DG136" s="260"/>
      <c r="DH136" s="260"/>
      <c r="DI136" s="260"/>
      <c r="DJ136" s="260"/>
      <c r="DK136" s="260"/>
      <c r="DL136" s="260"/>
      <c r="DM136" s="260"/>
      <c r="DN136" s="260"/>
      <c r="DO136" s="260"/>
      <c r="DP136" s="260"/>
      <c r="DQ136" s="260"/>
      <c r="DR136" s="260"/>
      <c r="DS136" s="260"/>
      <c r="DT136" s="260"/>
      <c r="DU136" s="260"/>
      <c r="DV136" s="260"/>
      <c r="DW136" s="260"/>
      <c r="DX136" s="260"/>
      <c r="DY136" s="260"/>
      <c r="DZ136" s="260"/>
      <c r="EA136" s="260"/>
      <c r="EB136" s="260"/>
      <c r="EC136" s="260"/>
      <c r="ED136" s="260"/>
      <c r="EE136" s="260"/>
      <c r="EF136" s="260"/>
      <c r="EG136" s="260"/>
      <c r="EH136" s="260"/>
      <c r="EI136" s="260"/>
      <c r="EJ136" s="260"/>
      <c r="EK136" s="260"/>
      <c r="EL136" s="260"/>
      <c r="EM136" s="260"/>
      <c r="EN136" s="260"/>
      <c r="EO136" s="260"/>
      <c r="EP136" s="260"/>
      <c r="EQ136" s="260"/>
      <c r="ER136" s="260"/>
      <c r="ES136" s="260"/>
      <c r="ET136" s="260"/>
      <c r="EU136" s="260"/>
      <c r="EV136" s="260"/>
      <c r="EW136" s="260"/>
      <c r="EX136" s="260"/>
      <c r="EY136" s="260"/>
      <c r="EZ136" s="260"/>
      <c r="FA136" s="260"/>
      <c r="FB136" s="260"/>
      <c r="FC136" s="260"/>
      <c r="FD136" s="260"/>
      <c r="FE136" s="260"/>
      <c r="FF136" s="260"/>
      <c r="FG136" s="260"/>
      <c r="FH136" s="260"/>
      <c r="FI136" s="260"/>
      <c r="FJ136" s="260"/>
      <c r="FK136" s="260"/>
      <c r="FL136" s="260"/>
      <c r="FM136" s="260"/>
      <c r="FN136" s="260"/>
      <c r="FO136" s="260"/>
      <c r="FP136" s="260"/>
      <c r="FQ136" s="260"/>
      <c r="FR136" s="260"/>
      <c r="FS136" s="260"/>
      <c r="FT136" s="260"/>
      <c r="FU136" s="260"/>
      <c r="FV136" s="260"/>
      <c r="FW136" s="260"/>
      <c r="FX136" s="260"/>
      <c r="FY136" s="260"/>
      <c r="FZ136" s="260"/>
      <c r="GA136" s="260"/>
      <c r="GB136" s="260"/>
      <c r="GC136" s="260"/>
      <c r="GD136" s="260"/>
      <c r="GE136" s="260"/>
      <c r="GF136" s="260"/>
      <c r="GG136" s="260"/>
      <c r="GH136" s="260"/>
      <c r="GI136" s="260"/>
      <c r="GJ136" s="260"/>
      <c r="GK136" s="260"/>
      <c r="GL136" s="260"/>
      <c r="GM136" s="260"/>
      <c r="GN136" s="260"/>
      <c r="GO136" s="260"/>
      <c r="GP136" s="260"/>
      <c r="GQ136" s="260"/>
      <c r="GR136" s="260"/>
      <c r="GS136" s="260"/>
      <c r="GT136" s="260"/>
      <c r="GU136" s="260"/>
      <c r="GV136" s="260"/>
      <c r="GW136" s="260"/>
      <c r="GX136" s="260"/>
      <c r="GY136" s="260"/>
      <c r="GZ136" s="260"/>
      <c r="HA136" s="260"/>
      <c r="HB136" s="260"/>
      <c r="HC136" s="260"/>
      <c r="HD136" s="260"/>
      <c r="HE136" s="260"/>
    </row>
    <row r="137" spans="1:213" s="244" customFormat="1" ht="16.5" customHeight="1">
      <c r="A137" s="774" t="s">
        <v>551</v>
      </c>
      <c r="B137" s="774"/>
      <c r="C137" s="774"/>
      <c r="D137" s="774"/>
      <c r="E137" s="879" t="str">
        <f>IF(入学願書!H76="","",入学願書!H76)</f>
        <v/>
      </c>
      <c r="F137" s="879"/>
      <c r="G137" s="775" t="s">
        <v>450</v>
      </c>
      <c r="H137" s="775"/>
      <c r="I137" s="879" t="str">
        <f>IF(入学願書!M76="","",入学願書!M76)</f>
        <v/>
      </c>
      <c r="J137" s="879"/>
      <c r="K137" s="291" t="s">
        <v>451</v>
      </c>
      <c r="L137" s="879" t="str">
        <f>IF(入学願書!Q76="","",入学願書!Q76)</f>
        <v/>
      </c>
      <c r="M137" s="879"/>
      <c r="N137" s="291" t="s">
        <v>452</v>
      </c>
      <c r="O137" s="291"/>
      <c r="P137" s="243"/>
      <c r="Q137" s="243"/>
      <c r="R137" s="243"/>
      <c r="S137" s="776" t="s">
        <v>1082</v>
      </c>
      <c r="T137" s="776"/>
      <c r="U137" s="776"/>
      <c r="V137" s="776"/>
      <c r="W137" s="776"/>
      <c r="X137" s="776"/>
      <c r="Y137" s="776"/>
      <c r="Z137" s="883"/>
      <c r="AA137" s="883"/>
      <c r="AB137" s="883"/>
      <c r="AC137" s="883"/>
      <c r="AD137" s="883"/>
      <c r="AE137" s="883"/>
      <c r="AF137" s="883"/>
      <c r="AG137" s="883"/>
      <c r="AH137" s="883"/>
      <c r="AI137" s="883"/>
      <c r="AJ137" s="883"/>
      <c r="AK137" s="881" t="s">
        <v>552</v>
      </c>
      <c r="AL137" s="881"/>
      <c r="AM137" s="461"/>
      <c r="AN137" s="260"/>
      <c r="AO137" s="260"/>
      <c r="AP137" s="260"/>
      <c r="AQ137" s="260"/>
      <c r="AR137" s="260"/>
      <c r="AS137" s="260"/>
      <c r="AT137" s="260"/>
      <c r="AU137" s="260"/>
      <c r="AV137" s="260"/>
      <c r="AW137" s="260"/>
      <c r="AX137" s="260"/>
      <c r="AY137" s="260"/>
      <c r="AZ137" s="260"/>
      <c r="BA137" s="260"/>
      <c r="BB137" s="260"/>
      <c r="BC137" s="260"/>
      <c r="BD137" s="260"/>
      <c r="BE137" s="260"/>
      <c r="BF137" s="260"/>
      <c r="BG137" s="260"/>
      <c r="BH137" s="260"/>
      <c r="BI137" s="260"/>
      <c r="BJ137" s="260"/>
      <c r="BK137" s="260"/>
      <c r="BL137" s="260"/>
      <c r="BM137" s="260"/>
      <c r="BN137" s="260"/>
      <c r="BO137" s="260"/>
      <c r="BP137" s="260"/>
      <c r="BQ137" s="260"/>
      <c r="BR137" s="260"/>
      <c r="BS137" s="260"/>
      <c r="BT137" s="260"/>
      <c r="BU137" s="260"/>
      <c r="BV137" s="260"/>
      <c r="BW137" s="260"/>
      <c r="BX137" s="260"/>
      <c r="BY137" s="260"/>
      <c r="BZ137" s="260"/>
      <c r="CA137" s="260"/>
      <c r="CB137" s="260"/>
      <c r="CC137" s="260"/>
      <c r="CD137" s="260"/>
      <c r="CE137" s="260"/>
      <c r="CF137" s="260"/>
      <c r="CG137" s="260"/>
      <c r="CH137" s="260"/>
      <c r="CI137" s="260"/>
      <c r="CJ137" s="260"/>
      <c r="CK137" s="260"/>
      <c r="CL137" s="260"/>
      <c r="CM137" s="260"/>
      <c r="CN137" s="260"/>
      <c r="CO137" s="260"/>
      <c r="CP137" s="260"/>
      <c r="CQ137" s="260"/>
      <c r="CR137" s="260"/>
      <c r="CS137" s="260"/>
      <c r="CT137" s="260"/>
      <c r="CU137" s="260"/>
      <c r="CV137" s="260"/>
      <c r="CW137" s="260"/>
      <c r="CX137" s="260"/>
      <c r="CY137" s="260"/>
      <c r="CZ137" s="260"/>
      <c r="DA137" s="260"/>
      <c r="DB137" s="260"/>
      <c r="DC137" s="260"/>
      <c r="DD137" s="260"/>
      <c r="DE137" s="260"/>
      <c r="DF137" s="260"/>
      <c r="DG137" s="260"/>
      <c r="DH137" s="260"/>
      <c r="DI137" s="260"/>
      <c r="DJ137" s="260"/>
      <c r="DK137" s="260"/>
      <c r="DL137" s="260"/>
      <c r="DM137" s="260"/>
      <c r="DN137" s="260"/>
      <c r="DO137" s="260"/>
      <c r="DP137" s="260"/>
      <c r="DQ137" s="260"/>
      <c r="DR137" s="260"/>
      <c r="DS137" s="260"/>
      <c r="DT137" s="260"/>
      <c r="DU137" s="260"/>
      <c r="DV137" s="260"/>
      <c r="DW137" s="260"/>
      <c r="DX137" s="260"/>
      <c r="DY137" s="260"/>
      <c r="DZ137" s="260"/>
      <c r="EA137" s="260"/>
      <c r="EB137" s="260"/>
      <c r="EC137" s="260"/>
      <c r="ED137" s="260"/>
      <c r="EE137" s="260"/>
      <c r="EF137" s="260"/>
      <c r="EG137" s="260"/>
      <c r="EH137" s="260"/>
      <c r="EI137" s="260"/>
      <c r="EJ137" s="260"/>
      <c r="EK137" s="260"/>
      <c r="EL137" s="260"/>
      <c r="EM137" s="260"/>
      <c r="EN137" s="260"/>
      <c r="EO137" s="260"/>
      <c r="EP137" s="260"/>
      <c r="EQ137" s="260"/>
      <c r="ER137" s="260"/>
      <c r="ES137" s="260"/>
      <c r="ET137" s="260"/>
      <c r="EU137" s="260"/>
      <c r="EV137" s="260"/>
      <c r="EW137" s="260"/>
      <c r="EX137" s="260"/>
      <c r="EY137" s="260"/>
      <c r="EZ137" s="260"/>
      <c r="FA137" s="260"/>
      <c r="FB137" s="260"/>
      <c r="FC137" s="260"/>
      <c r="FD137" s="260"/>
      <c r="FE137" s="260"/>
      <c r="FF137" s="260"/>
      <c r="FG137" s="260"/>
      <c r="FH137" s="260"/>
      <c r="FI137" s="260"/>
      <c r="FJ137" s="260"/>
      <c r="FK137" s="260"/>
      <c r="FL137" s="260"/>
      <c r="FM137" s="260"/>
      <c r="FN137" s="260"/>
      <c r="FO137" s="260"/>
      <c r="FP137" s="260"/>
      <c r="FQ137" s="260"/>
      <c r="FR137" s="260"/>
      <c r="FS137" s="260"/>
      <c r="FT137" s="260"/>
      <c r="FU137" s="260"/>
      <c r="FV137" s="260"/>
      <c r="FW137" s="260"/>
      <c r="FX137" s="260"/>
      <c r="FY137" s="260"/>
      <c r="FZ137" s="260"/>
      <c r="GA137" s="260"/>
      <c r="GB137" s="260"/>
      <c r="GC137" s="260"/>
      <c r="GD137" s="260"/>
      <c r="GE137" s="260"/>
      <c r="GF137" s="260"/>
      <c r="GG137" s="260"/>
      <c r="GH137" s="260"/>
      <c r="GI137" s="260"/>
      <c r="GJ137" s="260"/>
      <c r="GK137" s="260"/>
      <c r="GL137" s="260"/>
      <c r="GM137" s="260"/>
      <c r="GN137" s="260"/>
      <c r="GO137" s="260"/>
      <c r="GP137" s="260"/>
      <c r="GQ137" s="260"/>
      <c r="GR137" s="260"/>
      <c r="GS137" s="260"/>
      <c r="GT137" s="260"/>
      <c r="GU137" s="260"/>
      <c r="GV137" s="260"/>
      <c r="GW137" s="260"/>
      <c r="GX137" s="260"/>
      <c r="GY137" s="260"/>
      <c r="GZ137" s="260"/>
      <c r="HA137" s="260"/>
      <c r="HB137" s="260"/>
      <c r="HC137" s="260"/>
      <c r="HD137" s="260"/>
      <c r="HE137" s="260"/>
    </row>
    <row r="138" spans="1:213" s="244" customFormat="1" ht="15" customHeight="1">
      <c r="A138" s="442" t="s">
        <v>1087</v>
      </c>
      <c r="C138" s="440"/>
      <c r="D138" s="274"/>
      <c r="E138" s="880"/>
      <c r="F138" s="880"/>
      <c r="G138" s="718" t="s">
        <v>454</v>
      </c>
      <c r="H138" s="718"/>
      <c r="I138" s="880"/>
      <c r="J138" s="880"/>
      <c r="K138" s="441" t="s">
        <v>455</v>
      </c>
      <c r="L138" s="880"/>
      <c r="M138" s="880"/>
      <c r="N138" s="441" t="s">
        <v>456</v>
      </c>
      <c r="O138" s="305"/>
      <c r="P138" s="305"/>
      <c r="Q138" s="274"/>
      <c r="R138" s="274"/>
      <c r="S138" s="719" t="s">
        <v>1081</v>
      </c>
      <c r="T138" s="719"/>
      <c r="U138" s="719"/>
      <c r="V138" s="719"/>
      <c r="W138" s="719"/>
      <c r="X138" s="719"/>
      <c r="Y138" s="719"/>
      <c r="Z138" s="884"/>
      <c r="AA138" s="884"/>
      <c r="AB138" s="884"/>
      <c r="AC138" s="884"/>
      <c r="AD138" s="884"/>
      <c r="AE138" s="884"/>
      <c r="AF138" s="884"/>
      <c r="AG138" s="884"/>
      <c r="AH138" s="884"/>
      <c r="AI138" s="884"/>
      <c r="AJ138" s="884"/>
      <c r="AK138" s="882"/>
      <c r="AL138" s="882"/>
      <c r="AM138" s="461"/>
      <c r="AN138" s="260"/>
      <c r="AO138" s="260"/>
      <c r="AP138" s="260"/>
      <c r="AQ138" s="260"/>
      <c r="AR138" s="260"/>
      <c r="AS138" s="260"/>
      <c r="AT138" s="260"/>
      <c r="AU138" s="260"/>
      <c r="AV138" s="260"/>
      <c r="AW138" s="260"/>
      <c r="AX138" s="260"/>
      <c r="AY138" s="260"/>
      <c r="AZ138" s="260"/>
      <c r="BA138" s="260"/>
      <c r="BB138" s="260"/>
      <c r="BC138" s="260"/>
      <c r="BD138" s="260"/>
      <c r="BE138" s="260"/>
      <c r="BF138" s="260"/>
      <c r="BG138" s="260"/>
      <c r="BH138" s="260"/>
      <c r="BI138" s="260"/>
      <c r="BJ138" s="260"/>
      <c r="BK138" s="260"/>
      <c r="BL138" s="260"/>
      <c r="BM138" s="260"/>
      <c r="BN138" s="260"/>
      <c r="BO138" s="260"/>
      <c r="BP138" s="260"/>
      <c r="BQ138" s="260"/>
      <c r="BR138" s="260"/>
      <c r="BS138" s="260"/>
      <c r="BT138" s="260"/>
      <c r="BU138" s="260"/>
      <c r="BV138" s="260"/>
      <c r="BW138" s="260"/>
      <c r="BX138" s="260"/>
      <c r="BY138" s="260"/>
      <c r="BZ138" s="260"/>
      <c r="CA138" s="260"/>
      <c r="CB138" s="260"/>
      <c r="CC138" s="260"/>
      <c r="CD138" s="260"/>
      <c r="CE138" s="260"/>
      <c r="CF138" s="260"/>
      <c r="CG138" s="260"/>
      <c r="CH138" s="260"/>
      <c r="CI138" s="260"/>
      <c r="CJ138" s="260"/>
      <c r="CK138" s="260"/>
      <c r="CL138" s="260"/>
      <c r="CM138" s="260"/>
      <c r="CN138" s="260"/>
      <c r="CO138" s="260"/>
      <c r="CP138" s="260"/>
      <c r="CQ138" s="260"/>
      <c r="CR138" s="260"/>
      <c r="CS138" s="260"/>
      <c r="CT138" s="260"/>
      <c r="CU138" s="260"/>
      <c r="CV138" s="260"/>
      <c r="CW138" s="260"/>
      <c r="CX138" s="260"/>
      <c r="CY138" s="260"/>
      <c r="CZ138" s="260"/>
      <c r="DA138" s="260"/>
      <c r="DB138" s="260"/>
      <c r="DC138" s="260"/>
      <c r="DD138" s="260"/>
      <c r="DE138" s="260"/>
      <c r="DF138" s="260"/>
      <c r="DG138" s="260"/>
      <c r="DH138" s="260"/>
      <c r="DI138" s="260"/>
      <c r="DJ138" s="260"/>
      <c r="DK138" s="260"/>
      <c r="DL138" s="260"/>
      <c r="DM138" s="260"/>
      <c r="DN138" s="260"/>
      <c r="DO138" s="260"/>
      <c r="DP138" s="260"/>
      <c r="DQ138" s="260"/>
      <c r="DR138" s="260"/>
      <c r="DS138" s="260"/>
      <c r="DT138" s="260"/>
      <c r="DU138" s="260"/>
      <c r="DV138" s="260"/>
      <c r="DW138" s="260"/>
      <c r="DX138" s="260"/>
      <c r="DY138" s="260"/>
      <c r="DZ138" s="260"/>
      <c r="EA138" s="260"/>
      <c r="EB138" s="260"/>
      <c r="EC138" s="260"/>
      <c r="ED138" s="260"/>
      <c r="EE138" s="260"/>
      <c r="EF138" s="260"/>
      <c r="EG138" s="260"/>
      <c r="EH138" s="260"/>
      <c r="EI138" s="260"/>
      <c r="EJ138" s="260"/>
      <c r="EK138" s="260"/>
      <c r="EL138" s="260"/>
      <c r="EM138" s="260"/>
      <c r="EN138" s="260"/>
      <c r="EO138" s="260"/>
      <c r="EP138" s="260"/>
      <c r="EQ138" s="260"/>
      <c r="ER138" s="260"/>
      <c r="ES138" s="260"/>
      <c r="ET138" s="260"/>
      <c r="EU138" s="260"/>
      <c r="EV138" s="260"/>
      <c r="EW138" s="260"/>
      <c r="EX138" s="260"/>
      <c r="EY138" s="260"/>
      <c r="EZ138" s="260"/>
      <c r="FA138" s="260"/>
      <c r="FB138" s="260"/>
      <c r="FC138" s="260"/>
      <c r="FD138" s="260"/>
      <c r="FE138" s="260"/>
      <c r="FF138" s="260"/>
      <c r="FG138" s="260"/>
      <c r="FH138" s="260"/>
      <c r="FI138" s="260"/>
      <c r="FJ138" s="260"/>
      <c r="FK138" s="260"/>
      <c r="FL138" s="260"/>
      <c r="FM138" s="260"/>
      <c r="FN138" s="260"/>
      <c r="FO138" s="260"/>
      <c r="FP138" s="260"/>
      <c r="FQ138" s="260"/>
      <c r="FR138" s="260"/>
      <c r="FS138" s="260"/>
      <c r="FT138" s="260"/>
      <c r="FU138" s="260"/>
      <c r="FV138" s="260"/>
      <c r="FW138" s="260"/>
      <c r="FX138" s="260"/>
      <c r="FY138" s="260"/>
      <c r="FZ138" s="260"/>
      <c r="GA138" s="260"/>
      <c r="GB138" s="260"/>
      <c r="GC138" s="260"/>
      <c r="GD138" s="260"/>
      <c r="GE138" s="260"/>
      <c r="GF138" s="260"/>
      <c r="GG138" s="260"/>
      <c r="GH138" s="260"/>
      <c r="GI138" s="260"/>
      <c r="GJ138" s="260"/>
      <c r="GK138" s="260"/>
      <c r="GL138" s="260"/>
      <c r="GM138" s="260"/>
      <c r="GN138" s="260"/>
      <c r="GO138" s="260"/>
      <c r="GP138" s="260"/>
      <c r="GQ138" s="260"/>
      <c r="GR138" s="260"/>
      <c r="GS138" s="260"/>
      <c r="GT138" s="260"/>
      <c r="GU138" s="260"/>
      <c r="GV138" s="260"/>
      <c r="GW138" s="260"/>
      <c r="GX138" s="260"/>
      <c r="GY138" s="260"/>
      <c r="GZ138" s="260"/>
      <c r="HA138" s="260"/>
      <c r="HB138" s="260"/>
      <c r="HC138" s="260"/>
      <c r="HD138" s="260"/>
      <c r="HE138" s="260"/>
    </row>
    <row r="139" spans="1:213" s="244" customFormat="1" ht="11.25" customHeight="1">
      <c r="A139" s="243"/>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74"/>
      <c r="AA139" s="285"/>
      <c r="AB139" s="285"/>
      <c r="AC139" s="273"/>
      <c r="AD139" s="273"/>
      <c r="AE139" s="273"/>
      <c r="AF139" s="284"/>
      <c r="AG139" s="285"/>
      <c r="AH139" s="285"/>
      <c r="AI139" s="273"/>
      <c r="AJ139" s="273"/>
      <c r="AK139" s="243"/>
      <c r="AL139" s="243"/>
      <c r="AM139" s="243"/>
      <c r="AN139" s="260"/>
      <c r="AO139" s="260"/>
      <c r="AP139" s="260"/>
      <c r="AQ139" s="260"/>
      <c r="AR139" s="260"/>
      <c r="AS139" s="260"/>
      <c r="AT139" s="260"/>
      <c r="AU139" s="260"/>
      <c r="AV139" s="260"/>
      <c r="AW139" s="260"/>
      <c r="AX139" s="260"/>
      <c r="AY139" s="260"/>
      <c r="AZ139" s="260"/>
      <c r="BA139" s="260"/>
      <c r="BB139" s="260"/>
      <c r="BC139" s="260"/>
      <c r="BD139" s="260"/>
      <c r="BE139" s="260"/>
      <c r="BF139" s="260"/>
      <c r="BG139" s="260"/>
      <c r="BH139" s="260"/>
      <c r="BI139" s="260"/>
      <c r="BJ139" s="260"/>
      <c r="BK139" s="260"/>
      <c r="BL139" s="260"/>
      <c r="BM139" s="260"/>
      <c r="BN139" s="260"/>
      <c r="BO139" s="260"/>
      <c r="BP139" s="260"/>
      <c r="BQ139" s="260"/>
      <c r="BR139" s="260"/>
      <c r="BS139" s="260"/>
      <c r="BT139" s="260"/>
      <c r="BU139" s="260"/>
      <c r="BV139" s="260"/>
      <c r="BW139" s="260"/>
      <c r="BX139" s="260"/>
      <c r="BY139" s="260"/>
      <c r="BZ139" s="260"/>
      <c r="CA139" s="260"/>
      <c r="CB139" s="260"/>
      <c r="CC139" s="260"/>
      <c r="CD139" s="260"/>
      <c r="CE139" s="260"/>
      <c r="CF139" s="260"/>
      <c r="CG139" s="260"/>
      <c r="CH139" s="260"/>
      <c r="CI139" s="260"/>
      <c r="CJ139" s="260"/>
      <c r="CK139" s="260"/>
      <c r="CL139" s="260"/>
      <c r="CM139" s="260"/>
      <c r="CN139" s="260"/>
      <c r="CO139" s="260"/>
      <c r="CP139" s="260"/>
      <c r="CQ139" s="260"/>
      <c r="CR139" s="260"/>
      <c r="CS139" s="260"/>
      <c r="CT139" s="260"/>
      <c r="CU139" s="260"/>
      <c r="CV139" s="260"/>
      <c r="CW139" s="260"/>
      <c r="CX139" s="260"/>
      <c r="CY139" s="260"/>
      <c r="CZ139" s="260"/>
      <c r="DA139" s="260"/>
      <c r="DB139" s="260"/>
      <c r="DC139" s="260"/>
      <c r="DD139" s="260"/>
      <c r="DE139" s="260"/>
      <c r="DF139" s="260"/>
      <c r="DG139" s="260"/>
      <c r="DH139" s="260"/>
      <c r="DI139" s="260"/>
      <c r="DJ139" s="260"/>
      <c r="DK139" s="260"/>
      <c r="DL139" s="260"/>
      <c r="DM139" s="260"/>
      <c r="DN139" s="260"/>
      <c r="DO139" s="260"/>
      <c r="DP139" s="260"/>
      <c r="DQ139" s="260"/>
      <c r="DR139" s="260"/>
      <c r="DS139" s="260"/>
      <c r="DT139" s="260"/>
      <c r="DU139" s="260"/>
      <c r="DV139" s="260"/>
      <c r="DW139" s="260"/>
      <c r="DX139" s="260"/>
      <c r="DY139" s="260"/>
      <c r="DZ139" s="260"/>
      <c r="EA139" s="260"/>
      <c r="EB139" s="260"/>
      <c r="EC139" s="260"/>
      <c r="ED139" s="260"/>
      <c r="EE139" s="260"/>
      <c r="EF139" s="260"/>
      <c r="EG139" s="260"/>
      <c r="EH139" s="260"/>
      <c r="EI139" s="260"/>
      <c r="EJ139" s="260"/>
      <c r="EK139" s="260"/>
      <c r="EL139" s="260"/>
      <c r="EM139" s="260"/>
      <c r="EN139" s="260"/>
      <c r="EO139" s="260"/>
      <c r="EP139" s="260"/>
      <c r="EQ139" s="260"/>
      <c r="ER139" s="260"/>
      <c r="ES139" s="260"/>
      <c r="ET139" s="260"/>
      <c r="EU139" s="260"/>
      <c r="EV139" s="260"/>
      <c r="EW139" s="260"/>
      <c r="EX139" s="260"/>
      <c r="EY139" s="260"/>
      <c r="EZ139" s="260"/>
      <c r="FA139" s="260"/>
      <c r="FB139" s="260"/>
      <c r="FC139" s="260"/>
      <c r="FD139" s="260"/>
      <c r="FE139" s="260"/>
      <c r="FF139" s="260"/>
      <c r="FG139" s="260"/>
      <c r="FH139" s="260"/>
      <c r="FI139" s="260"/>
      <c r="FJ139" s="260"/>
      <c r="FK139" s="260"/>
      <c r="FL139" s="260"/>
      <c r="FM139" s="260"/>
      <c r="FN139" s="260"/>
      <c r="FO139" s="260"/>
      <c r="FP139" s="260"/>
      <c r="FQ139" s="260"/>
      <c r="FR139" s="260"/>
      <c r="FS139" s="260"/>
      <c r="FT139" s="260"/>
      <c r="FU139" s="260"/>
      <c r="FV139" s="260"/>
      <c r="FW139" s="260"/>
      <c r="FX139" s="260"/>
      <c r="FY139" s="260"/>
      <c r="FZ139" s="260"/>
      <c r="GA139" s="260"/>
      <c r="GB139" s="260"/>
      <c r="GC139" s="260"/>
      <c r="GD139" s="260"/>
      <c r="GE139" s="260"/>
      <c r="GF139" s="260"/>
      <c r="GG139" s="260"/>
      <c r="GH139" s="260"/>
      <c r="GI139" s="260"/>
      <c r="GJ139" s="260"/>
      <c r="GK139" s="260"/>
      <c r="GL139" s="260"/>
      <c r="GM139" s="260"/>
      <c r="GN139" s="260"/>
      <c r="GO139" s="260"/>
      <c r="GP139" s="260"/>
      <c r="GQ139" s="260"/>
      <c r="GR139" s="260"/>
      <c r="GS139" s="260"/>
      <c r="GT139" s="260"/>
      <c r="GU139" s="260"/>
      <c r="GV139" s="260"/>
      <c r="GW139" s="260"/>
      <c r="GX139" s="260"/>
      <c r="GY139" s="260"/>
      <c r="GZ139" s="260"/>
      <c r="HA139" s="260"/>
      <c r="HB139" s="260"/>
      <c r="HC139" s="260"/>
      <c r="HD139" s="260"/>
      <c r="HE139" s="260"/>
    </row>
    <row r="140" spans="1:213" s="244" customFormat="1" ht="19.5" customHeight="1">
      <c r="A140" s="243"/>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2"/>
      <c r="AA140" s="877" t="s">
        <v>458</v>
      </c>
      <c r="AB140" s="877"/>
      <c r="AC140" s="877"/>
      <c r="AD140" s="877"/>
      <c r="AE140" s="877"/>
      <c r="AF140" s="877"/>
      <c r="AG140" s="877"/>
      <c r="AH140" s="877"/>
      <c r="AI140" s="877"/>
      <c r="AJ140" s="877"/>
      <c r="AK140" s="877"/>
      <c r="AL140" s="877"/>
      <c r="AM140" s="228"/>
      <c r="AN140" s="260"/>
      <c r="AO140" s="260"/>
      <c r="AP140" s="260"/>
      <c r="AQ140" s="260"/>
      <c r="AR140" s="260"/>
      <c r="AS140" s="260"/>
      <c r="AT140" s="260"/>
      <c r="AU140" s="260"/>
      <c r="AV140" s="260"/>
      <c r="AW140" s="260"/>
      <c r="AX140" s="260"/>
      <c r="AY140" s="260"/>
      <c r="AZ140" s="260"/>
      <c r="BA140" s="260"/>
      <c r="BB140" s="260"/>
      <c r="BC140" s="260"/>
      <c r="BD140" s="260"/>
      <c r="BE140" s="260"/>
      <c r="BF140" s="260"/>
      <c r="BG140" s="260"/>
      <c r="BH140" s="260"/>
      <c r="BI140" s="260"/>
      <c r="BJ140" s="260"/>
      <c r="BK140" s="260"/>
      <c r="BL140" s="260"/>
      <c r="BM140" s="260"/>
      <c r="BN140" s="260"/>
      <c r="BO140" s="260"/>
      <c r="BP140" s="260"/>
      <c r="BQ140" s="260"/>
      <c r="BR140" s="260"/>
      <c r="BS140" s="260"/>
      <c r="BT140" s="260"/>
      <c r="BU140" s="260"/>
      <c r="BV140" s="260"/>
      <c r="BW140" s="260"/>
      <c r="BX140" s="260"/>
      <c r="BY140" s="260"/>
      <c r="BZ140" s="260"/>
      <c r="CA140" s="260"/>
      <c r="CB140" s="260"/>
      <c r="CC140" s="260"/>
      <c r="CD140" s="260"/>
      <c r="CE140" s="260"/>
      <c r="CF140" s="260"/>
      <c r="CG140" s="260"/>
      <c r="CH140" s="260"/>
      <c r="CI140" s="260"/>
      <c r="CJ140" s="260"/>
      <c r="CK140" s="260"/>
      <c r="CL140" s="260"/>
      <c r="CM140" s="260"/>
      <c r="CN140" s="260"/>
      <c r="CO140" s="260"/>
      <c r="CP140" s="260"/>
      <c r="CQ140" s="260"/>
      <c r="CR140" s="260"/>
      <c r="CS140" s="260"/>
      <c r="CT140" s="260"/>
      <c r="CU140" s="260"/>
      <c r="CV140" s="260"/>
      <c r="CW140" s="260"/>
      <c r="CX140" s="260"/>
      <c r="CY140" s="260"/>
      <c r="CZ140" s="260"/>
      <c r="DA140" s="260"/>
      <c r="DB140" s="260"/>
      <c r="DC140" s="260"/>
      <c r="DD140" s="260"/>
      <c r="DE140" s="260"/>
      <c r="DF140" s="260"/>
      <c r="DG140" s="260"/>
      <c r="DH140" s="260"/>
      <c r="DI140" s="260"/>
      <c r="DJ140" s="260"/>
      <c r="DK140" s="260"/>
      <c r="DL140" s="260"/>
      <c r="DM140" s="260"/>
      <c r="DN140" s="260"/>
      <c r="DO140" s="260"/>
      <c r="DP140" s="260"/>
      <c r="DQ140" s="260"/>
      <c r="DR140" s="260"/>
      <c r="DS140" s="260"/>
      <c r="DT140" s="260"/>
      <c r="DU140" s="260"/>
      <c r="DV140" s="260"/>
      <c r="DW140" s="260"/>
      <c r="DX140" s="260"/>
      <c r="DY140" s="260"/>
      <c r="DZ140" s="260"/>
      <c r="EA140" s="260"/>
      <c r="EB140" s="260"/>
      <c r="EC140" s="260"/>
      <c r="ED140" s="260"/>
      <c r="EE140" s="260"/>
      <c r="EF140" s="260"/>
      <c r="EG140" s="260"/>
      <c r="EH140" s="260"/>
      <c r="EI140" s="260"/>
      <c r="EJ140" s="260"/>
      <c r="EK140" s="260"/>
      <c r="EL140" s="260"/>
      <c r="EM140" s="260"/>
      <c r="EN140" s="260"/>
      <c r="EO140" s="260"/>
      <c r="EP140" s="260"/>
      <c r="EQ140" s="260"/>
      <c r="ER140" s="260"/>
      <c r="ES140" s="260"/>
      <c r="ET140" s="260"/>
      <c r="EU140" s="260"/>
      <c r="EV140" s="260"/>
      <c r="EW140" s="260"/>
      <c r="EX140" s="260"/>
      <c r="EY140" s="260"/>
      <c r="EZ140" s="260"/>
      <c r="FA140" s="260"/>
      <c r="FB140" s="260"/>
      <c r="FC140" s="260"/>
      <c r="FD140" s="260"/>
      <c r="FE140" s="260"/>
      <c r="FF140" s="260"/>
      <c r="FG140" s="260"/>
      <c r="FH140" s="260"/>
      <c r="FI140" s="260"/>
      <c r="FJ140" s="260"/>
      <c r="FK140" s="260"/>
      <c r="FL140" s="260"/>
      <c r="FM140" s="260"/>
      <c r="FN140" s="260"/>
      <c r="FO140" s="260"/>
      <c r="FP140" s="260"/>
      <c r="FQ140" s="260"/>
      <c r="FR140" s="260"/>
      <c r="FS140" s="260"/>
      <c r="FT140" s="260"/>
      <c r="FU140" s="260"/>
      <c r="FV140" s="260"/>
      <c r="FW140" s="260"/>
      <c r="FX140" s="260"/>
      <c r="FY140" s="260"/>
      <c r="FZ140" s="260"/>
      <c r="GA140" s="260"/>
      <c r="GB140" s="260"/>
      <c r="GC140" s="260"/>
      <c r="GD140" s="260"/>
      <c r="GE140" s="260"/>
      <c r="GF140" s="260"/>
      <c r="GG140" s="260"/>
      <c r="GH140" s="260"/>
      <c r="GI140" s="260"/>
      <c r="GJ140" s="260"/>
      <c r="GK140" s="260"/>
      <c r="GL140" s="260"/>
      <c r="GM140" s="260"/>
      <c r="GN140" s="260"/>
      <c r="GO140" s="260"/>
      <c r="GP140" s="260"/>
      <c r="GQ140" s="260"/>
      <c r="GR140" s="260"/>
      <c r="GS140" s="260"/>
      <c r="GT140" s="260"/>
      <c r="GU140" s="260"/>
      <c r="GV140" s="260"/>
      <c r="GW140" s="260"/>
      <c r="GX140" s="260"/>
      <c r="GY140" s="260"/>
      <c r="GZ140" s="260"/>
      <c r="HA140" s="260"/>
      <c r="HB140" s="260"/>
      <c r="HC140" s="260"/>
      <c r="HD140" s="260"/>
      <c r="HE140" s="260"/>
    </row>
    <row r="141" spans="1:213" s="244" customFormat="1" ht="17.25" customHeight="1">
      <c r="A141" s="243"/>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306"/>
      <c r="AA141" s="878" t="s">
        <v>459</v>
      </c>
      <c r="AB141" s="878"/>
      <c r="AC141" s="878"/>
      <c r="AD141" s="878"/>
      <c r="AE141" s="878"/>
      <c r="AF141" s="878"/>
      <c r="AG141" s="878"/>
      <c r="AH141" s="878"/>
      <c r="AI141" s="878"/>
      <c r="AJ141" s="878"/>
      <c r="AK141" s="878"/>
      <c r="AL141" s="878"/>
      <c r="AM141" s="459"/>
      <c r="AN141" s="260"/>
      <c r="AO141" s="260"/>
      <c r="AP141" s="260"/>
      <c r="AQ141" s="260"/>
      <c r="AR141" s="260"/>
      <c r="AS141" s="260"/>
      <c r="AT141" s="260"/>
      <c r="AU141" s="260"/>
      <c r="AV141" s="260"/>
      <c r="AW141" s="260"/>
      <c r="AX141" s="260"/>
      <c r="AY141" s="260"/>
      <c r="AZ141" s="260"/>
      <c r="BA141" s="260"/>
      <c r="BB141" s="260"/>
      <c r="BC141" s="260"/>
      <c r="BD141" s="260"/>
      <c r="BE141" s="260"/>
      <c r="BF141" s="260"/>
      <c r="BG141" s="260"/>
      <c r="BH141" s="260"/>
      <c r="BI141" s="260"/>
      <c r="BJ141" s="260"/>
      <c r="BK141" s="260"/>
      <c r="BL141" s="260"/>
      <c r="BM141" s="260"/>
      <c r="BN141" s="260"/>
      <c r="BO141" s="260"/>
      <c r="BP141" s="260"/>
      <c r="BQ141" s="260"/>
      <c r="BR141" s="260"/>
      <c r="BS141" s="260"/>
      <c r="BT141" s="260"/>
      <c r="BU141" s="260"/>
      <c r="BV141" s="260"/>
      <c r="BW141" s="260"/>
      <c r="BX141" s="260"/>
      <c r="BY141" s="260"/>
      <c r="BZ141" s="260"/>
      <c r="CA141" s="260"/>
      <c r="CB141" s="260"/>
      <c r="CC141" s="260"/>
      <c r="CD141" s="260"/>
      <c r="CE141" s="260"/>
      <c r="CF141" s="260"/>
      <c r="CG141" s="260"/>
      <c r="CH141" s="260"/>
      <c r="CI141" s="260"/>
      <c r="CJ141" s="260"/>
      <c r="CK141" s="260"/>
      <c r="CL141" s="260"/>
      <c r="CM141" s="260"/>
      <c r="CN141" s="260"/>
      <c r="CO141" s="260"/>
      <c r="CP141" s="260"/>
      <c r="CQ141" s="260"/>
      <c r="CR141" s="260"/>
      <c r="CS141" s="260"/>
      <c r="CT141" s="260"/>
      <c r="CU141" s="260"/>
      <c r="CV141" s="260"/>
      <c r="CW141" s="260"/>
      <c r="CX141" s="260"/>
      <c r="CY141" s="260"/>
      <c r="CZ141" s="260"/>
      <c r="DA141" s="260"/>
      <c r="DB141" s="260"/>
      <c r="DC141" s="260"/>
      <c r="DD141" s="260"/>
      <c r="DE141" s="260"/>
      <c r="DF141" s="260"/>
      <c r="DG141" s="260"/>
      <c r="DH141" s="260"/>
      <c r="DI141" s="260"/>
      <c r="DJ141" s="260"/>
      <c r="DK141" s="260"/>
      <c r="DL141" s="260"/>
      <c r="DM141" s="260"/>
      <c r="DN141" s="260"/>
      <c r="DO141" s="260"/>
      <c r="DP141" s="260"/>
      <c r="DQ141" s="260"/>
      <c r="DR141" s="260"/>
      <c r="DS141" s="260"/>
      <c r="DT141" s="260"/>
      <c r="DU141" s="260"/>
      <c r="DV141" s="260"/>
      <c r="DW141" s="260"/>
      <c r="DX141" s="260"/>
      <c r="DY141" s="260"/>
      <c r="DZ141" s="260"/>
      <c r="EA141" s="260"/>
      <c r="EB141" s="260"/>
      <c r="EC141" s="260"/>
      <c r="ED141" s="260"/>
      <c r="EE141" s="260"/>
      <c r="EF141" s="260"/>
      <c r="EG141" s="260"/>
      <c r="EH141" s="260"/>
      <c r="EI141" s="260"/>
      <c r="EJ141" s="260"/>
      <c r="EK141" s="260"/>
      <c r="EL141" s="260"/>
      <c r="EM141" s="260"/>
      <c r="EN141" s="260"/>
      <c r="EO141" s="260"/>
      <c r="EP141" s="260"/>
      <c r="EQ141" s="260"/>
      <c r="ER141" s="260"/>
      <c r="ES141" s="260"/>
      <c r="ET141" s="260"/>
      <c r="EU141" s="260"/>
      <c r="EV141" s="260"/>
      <c r="EW141" s="260"/>
      <c r="EX141" s="260"/>
      <c r="EY141" s="260"/>
      <c r="EZ141" s="260"/>
      <c r="FA141" s="260"/>
      <c r="FB141" s="260"/>
      <c r="FC141" s="260"/>
      <c r="FD141" s="260"/>
      <c r="FE141" s="260"/>
      <c r="FF141" s="260"/>
      <c r="FG141" s="260"/>
      <c r="FH141" s="260"/>
      <c r="FI141" s="260"/>
      <c r="FJ141" s="260"/>
      <c r="FK141" s="260"/>
      <c r="FL141" s="260"/>
      <c r="FM141" s="260"/>
      <c r="FN141" s="260"/>
      <c r="FO141" s="260"/>
      <c r="FP141" s="260"/>
      <c r="FQ141" s="260"/>
      <c r="FR141" s="260"/>
      <c r="FS141" s="260"/>
      <c r="FT141" s="260"/>
      <c r="FU141" s="260"/>
      <c r="FV141" s="260"/>
      <c r="FW141" s="260"/>
      <c r="FX141" s="260"/>
      <c r="FY141" s="260"/>
      <c r="FZ141" s="260"/>
      <c r="GA141" s="260"/>
      <c r="GB141" s="260"/>
      <c r="GC141" s="260"/>
      <c r="GD141" s="260"/>
      <c r="GE141" s="260"/>
      <c r="GF141" s="260"/>
      <c r="GG141" s="260"/>
      <c r="GH141" s="260"/>
      <c r="GI141" s="260"/>
      <c r="GJ141" s="260"/>
      <c r="GK141" s="260"/>
      <c r="GL141" s="260"/>
      <c r="GM141" s="260"/>
      <c r="GN141" s="260"/>
      <c r="GO141" s="260"/>
      <c r="GP141" s="260"/>
      <c r="GQ141" s="260"/>
      <c r="GR141" s="260"/>
      <c r="GS141" s="260"/>
      <c r="GT141" s="260"/>
      <c r="GU141" s="260"/>
      <c r="GV141" s="260"/>
      <c r="GW141" s="260"/>
      <c r="GX141" s="260"/>
      <c r="GY141" s="260"/>
      <c r="GZ141" s="260"/>
      <c r="HA141" s="260"/>
      <c r="HB141" s="260"/>
      <c r="HC141" s="260"/>
      <c r="HD141" s="260"/>
      <c r="HE141" s="260"/>
    </row>
    <row r="142" spans="1:213" s="244" customFormat="1" ht="15.75" customHeight="1">
      <c r="A142" s="243"/>
      <c r="B142" s="243"/>
      <c r="C142" s="243"/>
      <c r="D142" s="243"/>
      <c r="E142" s="243"/>
      <c r="F142" s="243"/>
      <c r="G142" s="243"/>
      <c r="H142" s="243"/>
      <c r="I142" s="243"/>
      <c r="J142" s="243"/>
      <c r="K142" s="243"/>
      <c r="L142" s="243"/>
      <c r="M142" s="243"/>
      <c r="N142" s="243"/>
      <c r="O142" s="243"/>
      <c r="P142" s="243"/>
      <c r="Q142" s="243"/>
      <c r="R142" s="243"/>
      <c r="S142" s="243"/>
      <c r="T142" s="429" t="s">
        <v>522</v>
      </c>
      <c r="U142" s="243" t="s">
        <v>553</v>
      </c>
      <c r="V142" s="243"/>
      <c r="W142" s="243"/>
      <c r="X142" s="243"/>
      <c r="Y142" s="243"/>
      <c r="Z142" s="242"/>
      <c r="AA142" s="242"/>
      <c r="AB142" s="242"/>
      <c r="AC142" s="242"/>
      <c r="AD142" s="243"/>
      <c r="AF142" s="245"/>
      <c r="AG142" s="453" t="s">
        <v>1284</v>
      </c>
      <c r="AI142" s="245"/>
      <c r="AJ142" s="245"/>
      <c r="AK142" s="245"/>
      <c r="AL142" s="242"/>
      <c r="AM142" s="242"/>
      <c r="AN142" s="260"/>
      <c r="AO142" s="260"/>
      <c r="AP142" s="260"/>
      <c r="AQ142" s="260"/>
      <c r="AR142" s="260"/>
      <c r="AS142" s="260"/>
      <c r="AT142" s="260"/>
      <c r="AU142" s="260"/>
      <c r="AV142" s="260"/>
      <c r="AW142" s="260"/>
      <c r="AX142" s="260"/>
      <c r="AY142" s="260"/>
      <c r="AZ142" s="260"/>
      <c r="BA142" s="260"/>
      <c r="BB142" s="260"/>
      <c r="BC142" s="260"/>
      <c r="BD142" s="260"/>
      <c r="BE142" s="260"/>
      <c r="BF142" s="260"/>
      <c r="BG142" s="260"/>
      <c r="BH142" s="260"/>
      <c r="BI142" s="260"/>
      <c r="BJ142" s="260"/>
      <c r="BK142" s="260"/>
      <c r="BL142" s="260"/>
      <c r="BM142" s="260"/>
      <c r="BN142" s="260"/>
      <c r="BO142" s="260"/>
      <c r="BP142" s="260"/>
      <c r="BQ142" s="260"/>
      <c r="BR142" s="260"/>
      <c r="BS142" s="260"/>
      <c r="BT142" s="260"/>
      <c r="BU142" s="260"/>
      <c r="BV142" s="260"/>
      <c r="BW142" s="260"/>
      <c r="BX142" s="260"/>
      <c r="BY142" s="260"/>
      <c r="BZ142" s="260"/>
      <c r="CA142" s="260"/>
      <c r="CB142" s="260"/>
      <c r="CC142" s="260"/>
      <c r="CD142" s="260"/>
      <c r="CE142" s="260"/>
      <c r="CF142" s="260"/>
      <c r="CG142" s="260"/>
      <c r="CH142" s="260"/>
      <c r="CI142" s="260"/>
      <c r="CJ142" s="260"/>
      <c r="CK142" s="260"/>
      <c r="CL142" s="260"/>
      <c r="CM142" s="260"/>
      <c r="CN142" s="260"/>
      <c r="CO142" s="260"/>
      <c r="CP142" s="260"/>
      <c r="CQ142" s="260"/>
      <c r="CR142" s="260"/>
      <c r="CS142" s="260"/>
      <c r="CT142" s="260"/>
      <c r="CU142" s="260"/>
      <c r="CV142" s="260"/>
      <c r="CW142" s="260"/>
      <c r="CX142" s="260"/>
      <c r="CY142" s="260"/>
      <c r="CZ142" s="260"/>
      <c r="DA142" s="260"/>
      <c r="DB142" s="260"/>
      <c r="DC142" s="260"/>
      <c r="DD142" s="260"/>
      <c r="DE142" s="260"/>
      <c r="DF142" s="260"/>
      <c r="DG142" s="260"/>
      <c r="DH142" s="260"/>
      <c r="DI142" s="260"/>
      <c r="DJ142" s="260"/>
      <c r="DK142" s="260"/>
      <c r="DL142" s="260"/>
      <c r="DM142" s="260"/>
      <c r="DN142" s="260"/>
      <c r="DO142" s="260"/>
      <c r="DP142" s="260"/>
      <c r="DQ142" s="260"/>
      <c r="DR142" s="260"/>
      <c r="DS142" s="260"/>
      <c r="DT142" s="260"/>
      <c r="DU142" s="260"/>
      <c r="DV142" s="260"/>
      <c r="DW142" s="260"/>
      <c r="DX142" s="260"/>
      <c r="DY142" s="260"/>
      <c r="DZ142" s="260"/>
      <c r="EA142" s="260"/>
      <c r="EB142" s="260"/>
      <c r="EC142" s="260"/>
      <c r="ED142" s="260"/>
      <c r="EE142" s="260"/>
      <c r="EF142" s="260"/>
      <c r="EG142" s="260"/>
      <c r="EH142" s="260"/>
      <c r="EI142" s="260"/>
      <c r="EJ142" s="260"/>
      <c r="EK142" s="260"/>
      <c r="EL142" s="260"/>
      <c r="EM142" s="260"/>
      <c r="EN142" s="260"/>
      <c r="EO142" s="260"/>
      <c r="EP142" s="260"/>
      <c r="EQ142" s="260"/>
      <c r="ER142" s="260"/>
      <c r="ES142" s="260"/>
      <c r="ET142" s="260"/>
      <c r="EU142" s="260"/>
      <c r="EV142" s="260"/>
      <c r="EW142" s="260"/>
      <c r="EX142" s="260"/>
      <c r="EY142" s="260"/>
      <c r="EZ142" s="260"/>
      <c r="FA142" s="260"/>
      <c r="FB142" s="260"/>
      <c r="FC142" s="260"/>
      <c r="FD142" s="260"/>
      <c r="FE142" s="260"/>
      <c r="FF142" s="260"/>
      <c r="FG142" s="260"/>
      <c r="FH142" s="260"/>
      <c r="FI142" s="260"/>
      <c r="FJ142" s="260"/>
      <c r="FK142" s="260"/>
      <c r="FL142" s="260"/>
      <c r="FM142" s="260"/>
      <c r="FN142" s="260"/>
      <c r="FO142" s="260"/>
      <c r="FP142" s="260"/>
      <c r="FQ142" s="260"/>
      <c r="FR142" s="260"/>
      <c r="FS142" s="260"/>
      <c r="FT142" s="260"/>
      <c r="FU142" s="260"/>
      <c r="FV142" s="260"/>
      <c r="FW142" s="260"/>
      <c r="FX142" s="260"/>
      <c r="FY142" s="260"/>
      <c r="FZ142" s="260"/>
      <c r="GA142" s="260"/>
      <c r="GB142" s="260"/>
      <c r="GC142" s="260"/>
      <c r="GD142" s="260"/>
      <c r="GE142" s="260"/>
      <c r="GF142" s="260"/>
      <c r="GG142" s="260"/>
      <c r="GH142" s="260"/>
      <c r="GI142" s="260"/>
      <c r="GJ142" s="260"/>
      <c r="GK142" s="260"/>
      <c r="GL142" s="260"/>
      <c r="GM142" s="260"/>
      <c r="GN142" s="260"/>
      <c r="GO142" s="260"/>
      <c r="GP142" s="260"/>
      <c r="GQ142" s="260"/>
      <c r="GR142" s="260"/>
      <c r="GS142" s="260"/>
      <c r="GT142" s="260"/>
      <c r="GU142" s="260"/>
      <c r="GV142" s="260"/>
      <c r="GW142" s="260"/>
      <c r="GX142" s="260"/>
      <c r="GY142" s="260"/>
      <c r="GZ142" s="260"/>
      <c r="HA142" s="260"/>
      <c r="HB142" s="260"/>
      <c r="HC142" s="260"/>
      <c r="HD142" s="260"/>
      <c r="HE142" s="260"/>
    </row>
    <row r="143" spans="1:213" s="260" customFormat="1" ht="15" customHeight="1">
      <c r="A143" s="243"/>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row>
    <row r="144" spans="1:213" s="260" customFormat="1" ht="15" customHeight="1">
      <c r="A144" s="243"/>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row>
    <row r="145" spans="1:39" s="260" customFormat="1" ht="15" customHeight="1">
      <c r="A145" s="243"/>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row>
    <row r="146" spans="1:39" s="260" customFormat="1" ht="15" customHeight="1">
      <c r="A146" s="243"/>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row>
    <row r="147" spans="1:39" s="260" customFormat="1" ht="1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row>
    <row r="148" spans="1:39" s="260" customFormat="1" ht="15" customHeight="1">
      <c r="A148" s="243"/>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row>
    <row r="149" spans="1:39" s="260" customFormat="1" ht="15" customHeight="1">
      <c r="A149" s="243"/>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row>
    <row r="150" spans="1:39" s="260" customFormat="1" ht="15" customHeight="1">
      <c r="A150" s="243"/>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row>
    <row r="151" spans="1:39" s="260" customFormat="1" ht="15" customHeight="1">
      <c r="A151" s="243"/>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row>
    <row r="152" spans="1:39" s="260" customFormat="1" ht="15" customHeight="1">
      <c r="A152" s="243"/>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row>
    <row r="153" spans="1:39" s="260" customFormat="1" ht="15" customHeight="1">
      <c r="A153" s="243"/>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row>
    <row r="154" spans="1:39" s="260" customFormat="1" ht="15" customHeight="1">
      <c r="A154" s="243"/>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row>
    <row r="155" spans="1:39" s="260" customFormat="1" ht="15" customHeight="1">
      <c r="A155" s="243"/>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row>
    <row r="156" spans="1:39" s="260" customFormat="1" ht="15" customHeight="1">
      <c r="A156" s="243"/>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row>
    <row r="157" spans="1:39" s="260" customFormat="1" ht="15" customHeight="1">
      <c r="A157" s="243"/>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row>
    <row r="158" spans="1:39" s="260" customFormat="1" ht="15" customHeight="1">
      <c r="A158" s="243"/>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row>
    <row r="159" spans="1:39" s="260" customFormat="1" ht="15" customHeight="1">
      <c r="A159" s="243"/>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row>
    <row r="160" spans="1:39" s="260" customFormat="1" ht="15" customHeight="1">
      <c r="A160" s="243"/>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row>
    <row r="161" spans="1:39" s="260" customFormat="1" ht="15" customHeight="1">
      <c r="A161" s="243"/>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row>
    <row r="162" spans="1:39" s="260" customFormat="1" ht="15" customHeight="1">
      <c r="A162" s="243"/>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row>
    <row r="163" spans="1:39" s="260" customFormat="1" ht="15" customHeight="1">
      <c r="A163" s="243"/>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row>
    <row r="164" spans="1:39" s="260" customFormat="1" ht="15" customHeight="1">
      <c r="A164" s="243"/>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row>
    <row r="165" spans="1:39" s="260" customFormat="1" ht="15" customHeight="1">
      <c r="A165" s="243"/>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row>
    <row r="166" spans="1:39" s="260" customFormat="1" ht="15" customHeight="1">
      <c r="A166" s="243"/>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row>
    <row r="167" spans="1:39" s="260" customFormat="1" ht="15" customHeight="1">
      <c r="A167" s="243"/>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row>
    <row r="168" spans="1:39" s="260" customFormat="1" ht="15" customHeight="1">
      <c r="A168" s="243"/>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row>
    <row r="169" spans="1:39" s="260" customFormat="1" ht="15" customHeight="1">
      <c r="A169" s="243"/>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row>
    <row r="170" spans="1:39" s="260" customFormat="1" ht="15" customHeight="1">
      <c r="A170" s="243"/>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row>
    <row r="171" spans="1:39" s="260" customFormat="1" ht="15" customHeight="1">
      <c r="A171" s="243"/>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row>
    <row r="172" spans="1:39" s="260" customFormat="1" ht="15" customHeight="1">
      <c r="A172" s="243"/>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row>
    <row r="173" spans="1:39" s="260" customFormat="1" ht="15" customHeight="1">
      <c r="A173" s="243"/>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row>
    <row r="174" spans="1:39" s="260" customFormat="1" ht="15" customHeight="1">
      <c r="A174" s="243"/>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row>
    <row r="175" spans="1:39" s="260" customFormat="1" ht="15" customHeight="1">
      <c r="A175" s="243"/>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row>
    <row r="176" spans="1:39" s="260" customFormat="1" ht="15" customHeight="1">
      <c r="A176" s="243"/>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row>
    <row r="177" spans="1:39" s="260" customFormat="1" ht="15" customHeight="1">
      <c r="A177" s="243"/>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row>
    <row r="178" spans="1:39" s="260" customFormat="1" ht="15" customHeight="1">
      <c r="A178" s="243"/>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row>
    <row r="179" spans="1:39" s="260" customFormat="1" ht="15" customHeight="1">
      <c r="A179" s="243"/>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row>
    <row r="180" spans="1:39" s="260" customFormat="1" ht="15" customHeight="1">
      <c r="A180" s="243"/>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row>
    <row r="181" spans="1:39" s="260" customFormat="1" ht="15" customHeight="1">
      <c r="A181" s="243"/>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row>
    <row r="182" spans="1:39" s="260" customFormat="1" ht="15" customHeight="1">
      <c r="A182" s="243"/>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row>
    <row r="183" spans="1:39" s="260" customFormat="1" ht="15" customHeight="1">
      <c r="A183" s="243"/>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row>
    <row r="184" spans="1:39" s="260" customFormat="1" ht="15" customHeight="1">
      <c r="A184" s="243"/>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row>
    <row r="185" spans="1:39" s="260" customFormat="1" ht="15" customHeight="1">
      <c r="A185" s="243"/>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row>
    <row r="186" spans="1:39" s="260" customFormat="1" ht="15" customHeight="1">
      <c r="A186" s="243"/>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row>
    <row r="187" spans="1:39" s="260" customFormat="1" ht="15" customHeight="1">
      <c r="A187" s="243"/>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row>
    <row r="188" spans="1:39" s="260" customFormat="1" ht="15" customHeight="1">
      <c r="A188" s="243"/>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row>
    <row r="189" spans="1:39" s="260" customFormat="1" ht="15" customHeight="1">
      <c r="A189" s="243"/>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row>
    <row r="190" spans="1:39" s="260" customFormat="1" ht="15" customHeight="1">
      <c r="A190" s="243"/>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row>
    <row r="191" spans="1:39" s="260" customFormat="1" ht="15" customHeight="1">
      <c r="A191" s="243"/>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row>
    <row r="192" spans="1:39" s="260" customFormat="1" ht="15" customHeight="1">
      <c r="A192" s="243"/>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row>
    <row r="193" spans="1:39" s="260" customFormat="1" ht="15" customHeight="1">
      <c r="A193" s="243"/>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row>
    <row r="194" spans="1:39" s="260" customFormat="1" ht="15" customHeight="1">
      <c r="A194" s="243"/>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row>
    <row r="195" spans="1:39" s="260" customFormat="1" ht="15" customHeight="1">
      <c r="A195" s="243"/>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row>
    <row r="196" spans="1:39" s="260" customFormat="1" ht="15" customHeight="1">
      <c r="A196" s="243"/>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row>
    <row r="197" spans="1:39" s="260" customFormat="1" ht="15" customHeight="1">
      <c r="A197" s="243"/>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row>
    <row r="198" spans="1:39" s="260" customFormat="1" ht="15" customHeight="1">
      <c r="A198" s="243"/>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row>
    <row r="199" spans="1:39" s="260" customFormat="1" ht="15" customHeight="1">
      <c r="A199" s="243"/>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row>
    <row r="200" spans="1:39" s="260" customFormat="1" ht="15" customHeight="1">
      <c r="A200" s="243"/>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row>
    <row r="201" spans="1:39" s="260" customFormat="1" ht="15" customHeight="1">
      <c r="A201" s="243"/>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row>
    <row r="202" spans="1:39" s="260" customFormat="1" ht="15" customHeight="1">
      <c r="A202" s="243"/>
      <c r="B202" s="24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row>
    <row r="203" spans="1:39" s="260" customFormat="1" ht="15" customHeight="1">
      <c r="A203" s="243"/>
      <c r="B203" s="24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row>
    <row r="204" spans="1:39" s="260" customFormat="1" ht="15" customHeight="1">
      <c r="A204" s="243"/>
      <c r="B204" s="24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row>
    <row r="205" spans="1:39" s="260" customFormat="1" ht="15" customHeight="1">
      <c r="A205" s="243"/>
      <c r="B205" s="24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row>
    <row r="206" spans="1:39" s="260" customFormat="1" ht="15" customHeight="1">
      <c r="A206" s="243"/>
      <c r="B206" s="24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row>
    <row r="207" spans="1:39" s="260" customFormat="1" ht="15" customHeight="1">
      <c r="A207" s="243"/>
      <c r="B207" s="24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row>
    <row r="208" spans="1:39" s="260" customFormat="1" ht="15" customHeight="1">
      <c r="A208" s="243"/>
      <c r="B208" s="24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row>
    <row r="209" spans="1:39" s="260" customFormat="1" ht="15" customHeight="1">
      <c r="A209" s="243"/>
      <c r="B209" s="24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row>
    <row r="210" spans="1:39" s="260" customFormat="1" ht="15" customHeight="1">
      <c r="A210" s="243"/>
      <c r="B210" s="24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row>
    <row r="211" spans="1:39" s="260" customFormat="1" ht="15" customHeight="1">
      <c r="A211" s="243"/>
      <c r="B211" s="24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row>
    <row r="212" spans="1:39" s="260" customFormat="1" ht="15" customHeight="1">
      <c r="A212" s="243"/>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row>
    <row r="213" spans="1:39" s="260" customFormat="1" ht="15" customHeight="1">
      <c r="A213" s="243"/>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row>
    <row r="214" spans="1:39" s="260" customFormat="1" ht="15" customHeight="1">
      <c r="A214" s="243"/>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row>
    <row r="215" spans="1:39" s="260" customFormat="1" ht="15" customHeight="1">
      <c r="A215" s="243"/>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row>
    <row r="216" spans="1:39" s="260" customFormat="1" ht="15" customHeight="1">
      <c r="A216" s="243"/>
      <c r="B216" s="24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row>
    <row r="217" spans="1:39" s="260" customFormat="1" ht="15" customHeight="1">
      <c r="A217" s="243"/>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row>
    <row r="218" spans="1:39" s="260" customFormat="1" ht="15" customHeight="1">
      <c r="A218" s="243"/>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row>
    <row r="219" spans="1:39" s="260" customFormat="1" ht="15" customHeight="1">
      <c r="A219" s="243"/>
      <c r="B219" s="24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row>
    <row r="220" spans="1:39" s="260" customFormat="1" ht="15" customHeight="1">
      <c r="A220" s="243"/>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row>
    <row r="221" spans="1:39" s="260" customFormat="1" ht="15" customHeight="1">
      <c r="A221" s="243"/>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row>
    <row r="222" spans="1:39" s="260" customFormat="1" ht="15" customHeight="1">
      <c r="A222" s="243"/>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row>
    <row r="223" spans="1:39" s="260" customFormat="1" ht="15" customHeight="1"/>
    <row r="224" spans="1:39" s="260" customFormat="1" ht="15" customHeight="1"/>
    <row r="225" s="260" customFormat="1" ht="15" customHeight="1"/>
    <row r="226" s="260" customFormat="1" ht="15" customHeight="1"/>
    <row r="227" s="260" customFormat="1" ht="15" customHeight="1"/>
    <row r="228" s="260" customFormat="1" ht="15" customHeight="1"/>
    <row r="229" s="260" customFormat="1" ht="15" customHeight="1"/>
    <row r="230" s="260" customFormat="1" ht="15" customHeight="1"/>
    <row r="231" s="260" customFormat="1" ht="15" customHeight="1"/>
    <row r="232" s="260" customFormat="1" ht="15" customHeight="1"/>
    <row r="233" s="260" customFormat="1" ht="15" customHeight="1"/>
    <row r="234" s="260" customFormat="1" ht="15" customHeight="1"/>
    <row r="235" s="260" customFormat="1" ht="15" customHeight="1"/>
    <row r="236" s="260" customFormat="1" ht="15" customHeight="1"/>
    <row r="237" s="260" customFormat="1" ht="15" customHeight="1"/>
    <row r="238" s="260" customFormat="1" ht="15" customHeight="1"/>
    <row r="239" s="260" customFormat="1" ht="15" customHeight="1"/>
    <row r="240" s="260" customFormat="1" ht="15" customHeight="1"/>
    <row r="241" s="260" customFormat="1" ht="15" customHeight="1"/>
    <row r="242" s="260" customFormat="1" ht="15" customHeight="1"/>
    <row r="243" s="260" customFormat="1" ht="15" customHeight="1"/>
    <row r="244" s="260" customFormat="1" ht="15" customHeight="1"/>
    <row r="245" s="260" customFormat="1" ht="15" customHeight="1"/>
    <row r="246" s="260" customFormat="1" ht="15" customHeight="1"/>
    <row r="247" s="260" customFormat="1" ht="15" customHeight="1"/>
    <row r="248" s="260" customFormat="1" ht="15" customHeight="1"/>
    <row r="249" s="260" customFormat="1" ht="15" customHeight="1"/>
    <row r="250" s="260" customFormat="1" ht="15" customHeight="1"/>
    <row r="251" s="260" customFormat="1" ht="15" customHeight="1"/>
    <row r="252" s="260" customFormat="1" ht="15" customHeight="1"/>
    <row r="253" s="260" customFormat="1" ht="15" customHeight="1"/>
    <row r="254" s="260" customFormat="1" ht="15" customHeight="1"/>
    <row r="255" s="260" customFormat="1" ht="15" customHeight="1"/>
    <row r="256" s="260" customFormat="1" ht="15" customHeight="1"/>
    <row r="257" s="260" customFormat="1" ht="15" customHeight="1"/>
    <row r="258" s="260" customFormat="1" ht="15" customHeight="1"/>
    <row r="259" s="260" customFormat="1" ht="15" customHeight="1"/>
    <row r="260" s="260" customFormat="1" ht="15" customHeight="1"/>
    <row r="261" s="260" customFormat="1" ht="15" customHeight="1"/>
    <row r="262" s="260" customFormat="1" ht="15" customHeight="1"/>
    <row r="263" s="260" customFormat="1" ht="15" customHeight="1"/>
    <row r="264" s="260" customFormat="1" ht="15" customHeight="1"/>
    <row r="265" s="260" customFormat="1" ht="15" customHeight="1"/>
    <row r="266" s="260" customFormat="1" ht="15" customHeight="1"/>
    <row r="267" s="260" customFormat="1" ht="15" customHeight="1"/>
    <row r="268" s="260" customFormat="1" ht="15" customHeight="1"/>
    <row r="269" s="260" customFormat="1" ht="15" customHeight="1"/>
    <row r="270" s="260" customFormat="1" ht="15" customHeight="1"/>
    <row r="271" s="260" customFormat="1" ht="15" customHeight="1"/>
    <row r="272" s="260" customFormat="1" ht="15" customHeight="1"/>
    <row r="273" s="260" customFormat="1" ht="15" customHeight="1"/>
    <row r="274" s="260" customFormat="1" ht="15" customHeight="1"/>
    <row r="275" s="260" customFormat="1" ht="15" customHeight="1"/>
    <row r="276" s="260" customFormat="1" ht="15" customHeight="1"/>
    <row r="277" s="260" customFormat="1" ht="15" customHeight="1"/>
    <row r="278" s="260" customFormat="1" ht="15" customHeight="1"/>
    <row r="279" s="260" customFormat="1" ht="15" customHeight="1"/>
    <row r="280" s="260" customFormat="1" ht="15" customHeight="1"/>
    <row r="281" s="260" customFormat="1" ht="15" customHeight="1"/>
    <row r="282" s="260" customFormat="1" ht="15" customHeight="1"/>
    <row r="283" s="260" customFormat="1" ht="15" customHeight="1"/>
    <row r="284" s="260" customFormat="1" ht="15" customHeight="1"/>
    <row r="285" s="260" customFormat="1" ht="15" customHeight="1"/>
    <row r="286" s="260" customFormat="1" ht="15" customHeight="1"/>
    <row r="287" s="260" customFormat="1" ht="15" customHeight="1"/>
    <row r="288" s="260" customFormat="1" ht="15" customHeight="1"/>
    <row r="289" s="260" customFormat="1" ht="15" customHeight="1"/>
    <row r="290" s="260" customFormat="1" ht="15" customHeight="1"/>
    <row r="291" s="260" customFormat="1" ht="15" customHeight="1"/>
    <row r="292" s="260" customFormat="1" ht="15" customHeight="1"/>
    <row r="293" s="260" customFormat="1" ht="15" customHeight="1"/>
    <row r="294" s="260" customFormat="1" ht="15" customHeight="1"/>
    <row r="295" s="260" customFormat="1" ht="15" customHeight="1"/>
    <row r="296" s="260" customFormat="1" ht="15" customHeight="1"/>
    <row r="297" s="260" customFormat="1" ht="15" customHeight="1"/>
    <row r="298" s="260" customFormat="1" ht="15" customHeight="1"/>
    <row r="299" s="260" customFormat="1" ht="15" customHeight="1"/>
    <row r="300" s="260" customFormat="1" ht="15" customHeight="1"/>
    <row r="301" s="260" customFormat="1" ht="15" customHeight="1"/>
    <row r="302" s="260" customFormat="1" ht="15" customHeight="1"/>
    <row r="303" s="260" customFormat="1" ht="15" customHeight="1"/>
    <row r="304" s="260" customFormat="1" ht="15" customHeight="1"/>
    <row r="305" s="260" customFormat="1" ht="15" customHeight="1"/>
    <row r="306" s="260" customFormat="1" ht="15" customHeight="1"/>
    <row r="307" s="260" customFormat="1" ht="15" customHeight="1"/>
    <row r="308" s="260" customFormat="1" ht="15" customHeight="1"/>
    <row r="309" s="260" customFormat="1" ht="15" customHeight="1"/>
    <row r="310" s="260" customFormat="1" ht="15" customHeight="1"/>
    <row r="311" s="260" customFormat="1" ht="15" customHeight="1"/>
    <row r="312" s="260" customFormat="1" ht="15" customHeight="1"/>
    <row r="313" s="260" customFormat="1" ht="15" customHeight="1"/>
    <row r="314" s="260" customFormat="1" ht="15" customHeight="1"/>
    <row r="315" s="260" customFormat="1" ht="15" customHeight="1"/>
    <row r="316" s="260" customFormat="1" ht="15" customHeight="1"/>
    <row r="317" s="260" customFormat="1" ht="15" customHeight="1"/>
    <row r="318" s="260" customFormat="1" ht="15" customHeight="1"/>
    <row r="319" s="260" customFormat="1" ht="15" customHeight="1"/>
    <row r="320" s="260" customFormat="1" ht="15" customHeight="1"/>
    <row r="321" s="260" customFormat="1" ht="15" customHeight="1"/>
    <row r="322" s="260" customFormat="1" ht="15" customHeight="1"/>
    <row r="323" s="260" customFormat="1" ht="15" customHeight="1"/>
    <row r="324" s="260" customFormat="1" ht="15" customHeight="1"/>
    <row r="325" s="260" customFormat="1" ht="15" customHeight="1"/>
    <row r="326" s="260" customFormat="1" ht="15" customHeight="1"/>
    <row r="327" s="260" customFormat="1" ht="15" customHeight="1"/>
    <row r="328" s="260" customFormat="1" ht="15" customHeight="1"/>
    <row r="329" s="260" customFormat="1" ht="15" customHeight="1"/>
    <row r="330" s="260" customFormat="1" ht="15" customHeight="1"/>
    <row r="331" s="260" customFormat="1" ht="15" customHeight="1"/>
    <row r="332" s="260" customFormat="1" ht="15" customHeight="1"/>
    <row r="333" s="260" customFormat="1" ht="15" customHeight="1"/>
    <row r="334" s="260" customFormat="1" ht="15" customHeight="1"/>
    <row r="335" s="260" customFormat="1" ht="15" customHeight="1"/>
    <row r="336" s="260" customFormat="1" ht="15" customHeight="1"/>
    <row r="337" s="260" customFormat="1" ht="15" customHeight="1"/>
    <row r="338" s="260" customFormat="1" ht="15" customHeight="1"/>
    <row r="339" s="260" customFormat="1" ht="15" customHeight="1"/>
    <row r="340" s="260" customFormat="1" ht="15" customHeight="1"/>
    <row r="341" s="260" customFormat="1" ht="15" customHeight="1"/>
    <row r="342" s="260" customFormat="1" ht="15" customHeight="1"/>
    <row r="343" s="260" customFormat="1" ht="15" customHeight="1"/>
    <row r="344" s="260" customFormat="1" ht="15" customHeight="1"/>
    <row r="345" s="260" customFormat="1" ht="15" customHeight="1"/>
    <row r="346" s="260" customFormat="1" ht="15" customHeight="1"/>
    <row r="347" s="260" customFormat="1" ht="15" customHeight="1"/>
    <row r="348" s="260" customFormat="1" ht="15" customHeight="1"/>
    <row r="349" s="260" customFormat="1" ht="15" customHeight="1"/>
    <row r="350" s="260" customFormat="1" ht="15" customHeight="1"/>
    <row r="351" s="260" customFormat="1" ht="15" customHeight="1"/>
    <row r="352" s="260" customFormat="1" ht="15" customHeight="1"/>
    <row r="353" s="260" customFormat="1" ht="15" customHeight="1"/>
    <row r="354" s="260" customFormat="1" ht="15" customHeight="1"/>
    <row r="355" s="260" customFormat="1" ht="15" customHeight="1"/>
    <row r="356" s="260" customFormat="1" ht="15" customHeight="1"/>
    <row r="357" s="260" customFormat="1" ht="15" customHeight="1"/>
    <row r="358" s="260" customFormat="1" ht="15" customHeight="1"/>
    <row r="359" s="260" customFormat="1" ht="15" customHeight="1"/>
    <row r="360" s="260" customFormat="1" ht="15" customHeight="1"/>
    <row r="361" s="260" customFormat="1" ht="15" customHeight="1"/>
    <row r="362" s="260" customFormat="1" ht="15" customHeight="1"/>
    <row r="363" s="260" customFormat="1" ht="15" customHeight="1"/>
    <row r="364" s="260" customFormat="1" ht="15" customHeight="1"/>
    <row r="365" s="260" customFormat="1" ht="15" customHeight="1"/>
    <row r="366" s="260" customFormat="1" ht="15" customHeight="1"/>
    <row r="367" s="260" customFormat="1" ht="15" customHeight="1"/>
    <row r="368" s="260" customFormat="1" ht="15" customHeight="1"/>
    <row r="369" s="260" customFormat="1" ht="15" customHeight="1"/>
    <row r="370" s="260" customFormat="1" ht="15" customHeight="1"/>
    <row r="371" s="260" customFormat="1" ht="15" customHeight="1"/>
    <row r="372" s="260" customFormat="1" ht="15" customHeight="1"/>
    <row r="373" s="260" customFormat="1" ht="15" customHeight="1"/>
    <row r="374" s="260" customFormat="1" ht="15" customHeight="1"/>
    <row r="375" s="260" customFormat="1" ht="15" customHeight="1"/>
    <row r="376" s="260" customFormat="1" ht="15" customHeight="1"/>
    <row r="377" s="260" customFormat="1" ht="15" customHeight="1"/>
    <row r="378" s="260" customFormat="1" ht="15" customHeight="1"/>
    <row r="379" s="260" customFormat="1" ht="15" customHeight="1"/>
    <row r="380" s="260" customFormat="1" ht="15" customHeight="1"/>
    <row r="381" s="260" customFormat="1" ht="15" customHeight="1"/>
    <row r="382" s="260" customFormat="1" ht="15" customHeight="1"/>
    <row r="383" s="260" customFormat="1" ht="15" customHeight="1"/>
    <row r="384" s="260" customFormat="1" ht="15" customHeight="1"/>
    <row r="385" s="260" customFormat="1" ht="15" customHeight="1"/>
    <row r="386" s="260" customFormat="1" ht="15" customHeight="1"/>
    <row r="387" s="260" customFormat="1" ht="15" customHeight="1"/>
    <row r="388" s="260" customFormat="1" ht="15" customHeight="1"/>
    <row r="389" s="260" customFormat="1" ht="15" customHeight="1"/>
    <row r="390" s="260" customFormat="1" ht="15" customHeight="1"/>
    <row r="391" s="260" customFormat="1" ht="15" customHeight="1"/>
    <row r="392" s="260" customFormat="1" ht="15" customHeight="1"/>
    <row r="393" s="260" customFormat="1" ht="15" customHeight="1"/>
    <row r="394" s="260" customFormat="1" ht="15" customHeight="1"/>
    <row r="395" s="260" customFormat="1" ht="15" customHeight="1"/>
    <row r="396" s="260" customFormat="1" ht="15" customHeight="1"/>
    <row r="397" s="260" customFormat="1" ht="15" customHeight="1"/>
    <row r="398" s="260" customFormat="1" ht="15" customHeight="1"/>
    <row r="399" s="260" customFormat="1" ht="15" customHeight="1"/>
    <row r="400" s="260" customFormat="1" ht="15" customHeight="1"/>
    <row r="401" s="260" customFormat="1" ht="15" customHeight="1"/>
    <row r="402" s="260" customFormat="1" ht="15" customHeight="1"/>
    <row r="403" s="260" customFormat="1" ht="15" customHeight="1"/>
    <row r="404" s="260" customFormat="1" ht="15" customHeight="1"/>
    <row r="405" s="260" customFormat="1" ht="15" customHeight="1"/>
    <row r="406" s="260" customFormat="1" ht="15" customHeight="1"/>
    <row r="407" s="260" customFormat="1" ht="15" customHeight="1"/>
    <row r="408" s="260" customFormat="1" ht="15" customHeight="1"/>
    <row r="409" s="260" customFormat="1" ht="15" customHeight="1"/>
    <row r="410" s="260" customFormat="1" ht="15" customHeight="1"/>
    <row r="411" s="260" customFormat="1" ht="15" customHeight="1"/>
    <row r="412" s="260" customFormat="1" ht="15" customHeight="1"/>
    <row r="413" s="260" customFormat="1" ht="15" customHeight="1"/>
    <row r="414" s="260" customFormat="1" ht="15" customHeight="1"/>
    <row r="415" s="260" customFormat="1" ht="15" customHeight="1"/>
    <row r="416" s="260" customFormat="1" ht="15" customHeight="1"/>
    <row r="417" s="260" customFormat="1" ht="15" customHeight="1"/>
    <row r="418" s="260" customFormat="1" ht="15" customHeight="1"/>
    <row r="419" s="260" customFormat="1" ht="15" customHeight="1"/>
    <row r="420" s="260" customFormat="1" ht="15" customHeight="1"/>
    <row r="421" s="260" customFormat="1" ht="15" customHeight="1"/>
    <row r="422" s="260" customFormat="1" ht="15" customHeight="1"/>
    <row r="423" s="260" customFormat="1" ht="15" customHeight="1"/>
    <row r="424" s="260" customFormat="1" ht="15" customHeight="1"/>
    <row r="425" s="260" customFormat="1" ht="15" customHeight="1"/>
    <row r="426" s="260" customFormat="1" ht="15" customHeight="1"/>
    <row r="427" s="260" customFormat="1" ht="15" customHeight="1"/>
    <row r="428" s="260" customFormat="1" ht="15" customHeight="1"/>
    <row r="429" s="260" customFormat="1" ht="15" customHeight="1"/>
    <row r="430" s="260" customFormat="1" ht="15" customHeight="1"/>
    <row r="431" s="260" customFormat="1" ht="15" customHeight="1"/>
    <row r="432" s="260" customFormat="1" ht="15" customHeight="1"/>
    <row r="433" s="260" customFormat="1" ht="15" customHeight="1"/>
    <row r="434" s="260" customFormat="1" ht="15" customHeight="1"/>
    <row r="435" s="260" customFormat="1" ht="15" customHeight="1"/>
    <row r="436" s="260" customFormat="1" ht="15" customHeight="1"/>
    <row r="437" s="260" customFormat="1" ht="15" customHeight="1"/>
    <row r="438" s="260" customFormat="1" ht="15" customHeight="1"/>
    <row r="439" s="260" customFormat="1" ht="15" customHeight="1"/>
    <row r="440" s="260" customFormat="1" ht="15" customHeight="1"/>
    <row r="441" s="260" customFormat="1" ht="15" customHeight="1"/>
    <row r="442" s="260" customFormat="1" ht="15" customHeight="1"/>
    <row r="443" s="260" customFormat="1" ht="15" customHeight="1"/>
    <row r="444" s="260" customFormat="1" ht="15" customHeight="1"/>
    <row r="445" s="260" customFormat="1" ht="15" customHeight="1"/>
    <row r="446" s="260" customFormat="1" ht="15" customHeight="1"/>
    <row r="447" s="260" customFormat="1" ht="15" customHeight="1"/>
    <row r="448" s="260" customFormat="1" ht="15" customHeight="1"/>
    <row r="449" s="260" customFormat="1" ht="15" customHeight="1"/>
    <row r="450" s="260" customFormat="1" ht="15" customHeight="1"/>
    <row r="451" s="260" customFormat="1" ht="15" customHeight="1"/>
    <row r="452" s="260" customFormat="1" ht="15" customHeight="1"/>
    <row r="453" s="260" customFormat="1" ht="15" customHeight="1"/>
    <row r="454" s="260" customFormat="1" ht="15" customHeight="1"/>
    <row r="455" s="260" customFormat="1" ht="15" customHeight="1"/>
    <row r="456" s="260" customFormat="1" ht="15" customHeight="1"/>
    <row r="457" s="260" customFormat="1" ht="15" customHeight="1"/>
    <row r="458" s="260" customFormat="1" ht="15" customHeight="1"/>
    <row r="459" s="260" customFormat="1" ht="15" customHeight="1"/>
    <row r="460" s="260" customFormat="1" ht="15" customHeight="1"/>
    <row r="461" s="260" customFormat="1" ht="15" customHeight="1"/>
    <row r="462" s="260" customFormat="1" ht="15" customHeight="1"/>
    <row r="463" s="260" customFormat="1" ht="15" customHeight="1"/>
    <row r="464" s="260" customFormat="1" ht="15" customHeight="1"/>
    <row r="465" s="260" customFormat="1" ht="15" customHeight="1"/>
    <row r="466" s="260" customFormat="1" ht="15" customHeight="1"/>
    <row r="467" s="260" customFormat="1" ht="15" customHeight="1"/>
    <row r="468" s="260" customFormat="1" ht="15" customHeight="1"/>
    <row r="469" s="260" customFormat="1" ht="15" customHeight="1"/>
    <row r="470" s="260" customFormat="1" ht="15" customHeight="1"/>
    <row r="471" s="260" customFormat="1" ht="15" customHeight="1"/>
    <row r="472" s="260" customFormat="1" ht="15" customHeight="1"/>
    <row r="473" s="260" customFormat="1" ht="15" customHeight="1"/>
    <row r="474" s="260" customFormat="1" ht="15" customHeight="1"/>
    <row r="475" s="260" customFormat="1" ht="15" customHeight="1"/>
    <row r="476" s="260" customFormat="1" ht="15" customHeight="1"/>
    <row r="477" s="260" customFormat="1" ht="15" customHeight="1"/>
    <row r="478" s="260" customFormat="1" ht="15" customHeight="1"/>
    <row r="479" s="260" customFormat="1" ht="15" customHeight="1"/>
    <row r="480" s="260" customFormat="1" ht="15" customHeight="1"/>
    <row r="481" spans="1:39" s="260" customFormat="1" ht="15" customHeight="1"/>
    <row r="482" spans="1:39" s="260" customFormat="1" ht="15" customHeight="1"/>
    <row r="483" spans="1:39" s="260" customFormat="1" ht="15" customHeight="1"/>
    <row r="484" spans="1:39" s="260" customFormat="1" ht="15" customHeight="1"/>
    <row r="485" spans="1:39" s="253" customFormat="1" ht="15" customHeight="1">
      <c r="A485" s="260"/>
      <c r="B485" s="260"/>
      <c r="C485" s="260"/>
      <c r="D485" s="260"/>
      <c r="E485" s="260"/>
      <c r="F485" s="260"/>
      <c r="G485" s="260"/>
      <c r="H485" s="260"/>
      <c r="I485" s="260"/>
      <c r="J485" s="260"/>
      <c r="K485" s="260"/>
      <c r="L485" s="260"/>
      <c r="M485" s="260"/>
      <c r="N485" s="260"/>
      <c r="O485" s="260"/>
      <c r="P485" s="260"/>
      <c r="Q485" s="260"/>
      <c r="R485" s="260"/>
      <c r="S485" s="260"/>
      <c r="T485" s="260"/>
      <c r="U485" s="260"/>
      <c r="V485" s="260"/>
      <c r="W485" s="260"/>
      <c r="X485" s="260"/>
      <c r="Y485" s="260"/>
      <c r="Z485" s="260"/>
      <c r="AA485" s="260"/>
      <c r="AB485" s="260"/>
      <c r="AC485" s="260"/>
      <c r="AD485" s="260"/>
      <c r="AE485" s="260"/>
      <c r="AF485" s="260"/>
      <c r="AG485" s="260"/>
      <c r="AH485" s="260"/>
      <c r="AI485" s="260"/>
      <c r="AJ485" s="260"/>
      <c r="AK485" s="260"/>
      <c r="AL485" s="260"/>
      <c r="AM485" s="260"/>
    </row>
    <row r="486" spans="1:39" s="253" customFormat="1" ht="15" customHeight="1">
      <c r="A486" s="260"/>
      <c r="B486" s="260"/>
      <c r="C486" s="260"/>
      <c r="D486" s="260"/>
      <c r="E486" s="260"/>
      <c r="F486" s="260"/>
      <c r="G486" s="260"/>
      <c r="H486" s="260"/>
      <c r="I486" s="260"/>
      <c r="J486" s="260"/>
      <c r="K486" s="260"/>
      <c r="L486" s="260"/>
      <c r="M486" s="260"/>
      <c r="N486" s="260"/>
      <c r="O486" s="260"/>
      <c r="P486" s="260"/>
      <c r="Q486" s="260"/>
      <c r="R486" s="260"/>
      <c r="S486" s="260"/>
      <c r="T486" s="260"/>
      <c r="U486" s="260"/>
      <c r="V486" s="260"/>
      <c r="W486" s="260"/>
      <c r="X486" s="260"/>
      <c r="Y486" s="260"/>
      <c r="Z486" s="260"/>
      <c r="AA486" s="260"/>
      <c r="AB486" s="260"/>
      <c r="AC486" s="260"/>
      <c r="AD486" s="260"/>
      <c r="AE486" s="260"/>
      <c r="AF486" s="260"/>
      <c r="AG486" s="260"/>
      <c r="AH486" s="260"/>
      <c r="AI486" s="260"/>
      <c r="AJ486" s="260"/>
      <c r="AK486" s="260"/>
      <c r="AL486" s="260"/>
      <c r="AM486" s="260"/>
    </row>
    <row r="487" spans="1:39" s="253" customFormat="1" ht="15" customHeight="1">
      <c r="A487" s="260"/>
      <c r="B487" s="260"/>
      <c r="C487" s="260"/>
      <c r="D487" s="260"/>
      <c r="E487" s="260"/>
      <c r="F487" s="260"/>
      <c r="G487" s="260"/>
      <c r="H487" s="260"/>
      <c r="I487" s="260"/>
      <c r="J487" s="260"/>
      <c r="K487" s="260"/>
      <c r="L487" s="260"/>
      <c r="M487" s="260"/>
      <c r="N487" s="260"/>
      <c r="O487" s="260"/>
      <c r="P487" s="260"/>
      <c r="Q487" s="260"/>
      <c r="R487" s="260"/>
      <c r="S487" s="260"/>
      <c r="T487" s="260"/>
      <c r="U487" s="260"/>
      <c r="V487" s="260"/>
      <c r="W487" s="260"/>
      <c r="X487" s="260"/>
      <c r="Y487" s="260"/>
      <c r="Z487" s="260"/>
      <c r="AA487" s="260"/>
      <c r="AB487" s="260"/>
      <c r="AC487" s="260"/>
      <c r="AD487" s="260"/>
      <c r="AE487" s="260"/>
      <c r="AF487" s="260"/>
      <c r="AG487" s="260"/>
      <c r="AH487" s="260"/>
      <c r="AI487" s="260"/>
      <c r="AJ487" s="260"/>
      <c r="AK487" s="260"/>
      <c r="AL487" s="260"/>
      <c r="AM487" s="260"/>
    </row>
    <row r="488" spans="1:39" s="253" customFormat="1" ht="15" customHeight="1"/>
    <row r="489" spans="1:39" s="253" customFormat="1" ht="15" customHeight="1"/>
    <row r="490" spans="1:39" s="253" customFormat="1" ht="15" customHeight="1"/>
    <row r="491" spans="1:39" s="253" customFormat="1" ht="15" customHeight="1"/>
    <row r="492" spans="1:39" s="253" customFormat="1" ht="15" customHeight="1"/>
    <row r="493" spans="1:39" s="253" customFormat="1" ht="15" customHeight="1"/>
    <row r="494" spans="1:39" s="253" customFormat="1" ht="15" customHeight="1"/>
    <row r="495" spans="1:39" s="253" customFormat="1" ht="15" customHeight="1"/>
    <row r="496" spans="1:39" s="253" customFormat="1" ht="15" customHeight="1"/>
    <row r="497" s="253" customFormat="1" ht="15" customHeight="1"/>
    <row r="498" s="253" customFormat="1" ht="15" customHeight="1"/>
    <row r="499" s="253" customFormat="1" ht="15" customHeight="1"/>
    <row r="500" s="253" customFormat="1" ht="15" customHeight="1"/>
    <row r="501" s="253" customFormat="1" ht="15" customHeight="1"/>
    <row r="502" s="253" customFormat="1" ht="15" customHeight="1"/>
    <row r="503" s="253" customFormat="1" ht="15" customHeight="1"/>
    <row r="504" s="253" customFormat="1" ht="15" customHeight="1"/>
    <row r="505" s="253" customFormat="1" ht="15" customHeight="1"/>
    <row r="506" s="253" customFormat="1" ht="15" customHeight="1"/>
    <row r="507" s="253" customFormat="1" ht="15" customHeight="1"/>
    <row r="508" s="253" customFormat="1" ht="15" customHeight="1"/>
    <row r="509" s="253" customFormat="1" ht="15" customHeight="1"/>
    <row r="510" s="253" customFormat="1" ht="15" customHeight="1"/>
    <row r="511" s="253" customFormat="1" ht="15" customHeight="1"/>
    <row r="512" s="253" customFormat="1" ht="15" customHeight="1"/>
    <row r="513" s="253" customFormat="1" ht="15" customHeight="1"/>
    <row r="514" s="253" customFormat="1" ht="15" customHeight="1"/>
    <row r="515" s="253" customFormat="1" ht="15" customHeight="1"/>
    <row r="516" s="253" customFormat="1" ht="15" customHeight="1"/>
    <row r="517" s="253" customFormat="1" ht="15" customHeight="1"/>
    <row r="518" s="253" customFormat="1" ht="15" customHeight="1"/>
    <row r="519" s="253" customFormat="1" ht="15" customHeight="1"/>
    <row r="520" s="253" customFormat="1" ht="15" customHeight="1"/>
    <row r="521" s="253" customFormat="1" ht="15" customHeight="1"/>
    <row r="522" s="253" customFormat="1" ht="15" customHeight="1"/>
    <row r="523" s="253" customFormat="1" ht="15" customHeight="1"/>
    <row r="524" s="253" customFormat="1" ht="15" customHeight="1"/>
    <row r="525" s="253" customFormat="1" ht="15" customHeight="1"/>
    <row r="526" s="253" customFormat="1" ht="15" customHeight="1"/>
    <row r="527" s="253" customFormat="1" ht="15" customHeight="1"/>
    <row r="528" s="253" customFormat="1" ht="15" customHeight="1"/>
    <row r="529" s="253" customFormat="1" ht="15" customHeight="1"/>
    <row r="530" s="253" customFormat="1" ht="15" customHeight="1"/>
    <row r="531" s="253" customFormat="1" ht="15" customHeight="1"/>
    <row r="532" s="253" customFormat="1" ht="15" customHeight="1"/>
    <row r="533" s="253" customFormat="1" ht="15" customHeight="1"/>
    <row r="534" s="253" customFormat="1" ht="15" customHeight="1"/>
    <row r="535" s="253" customFormat="1" ht="15" customHeight="1"/>
    <row r="536" s="253" customFormat="1" ht="15" customHeight="1"/>
  </sheetData>
  <sheetProtection algorithmName="SHA-512" hashValue="r9djnC3BaX28Ea8QbZU3Iu4sHzSz6TUNiYg4/f2SQhPsgG8LB37OhQQj2L7+QnE//h/Gm3/ZiYIoVcE8NcyD3Q==" saltValue="EGQrS+unzn8rpRAppu3mow==" spinCount="100000" sheet="1" formatCells="0" formatRows="0" insertRows="0" selectLockedCells="1"/>
  <mergeCells count="336">
    <mergeCell ref="W61:AD61"/>
    <mergeCell ref="A62:N62"/>
    <mergeCell ref="O62:V62"/>
    <mergeCell ref="W62:AD62"/>
    <mergeCell ref="AE62:AL62"/>
    <mergeCell ref="A61:C61"/>
    <mergeCell ref="A64:C64"/>
    <mergeCell ref="A3:AG3"/>
    <mergeCell ref="AH3:AJ3"/>
    <mergeCell ref="AK3:AL3"/>
    <mergeCell ref="A4:AG4"/>
    <mergeCell ref="AH4:AJ4"/>
    <mergeCell ref="AK4:AL4"/>
    <mergeCell ref="A6:J6"/>
    <mergeCell ref="K6:X6"/>
    <mergeCell ref="Y6:AE6"/>
    <mergeCell ref="AF6:AL6"/>
    <mergeCell ref="F7:J7"/>
    <mergeCell ref="F8:J8"/>
    <mergeCell ref="F9:J9"/>
    <mergeCell ref="F10:J10"/>
    <mergeCell ref="A13:D13"/>
    <mergeCell ref="E13:H13"/>
    <mergeCell ref="I13:S13"/>
    <mergeCell ref="T13:W13"/>
    <mergeCell ref="X13:AA13"/>
    <mergeCell ref="K7:X8"/>
    <mergeCell ref="A7:E8"/>
    <mergeCell ref="Y7:AE8"/>
    <mergeCell ref="AB13:AL13"/>
    <mergeCell ref="AF7:AL8"/>
    <mergeCell ref="A14:D14"/>
    <mergeCell ref="E14:H14"/>
    <mergeCell ref="I14:S14"/>
    <mergeCell ref="T14:W14"/>
    <mergeCell ref="X14:AA14"/>
    <mergeCell ref="AB14:AL14"/>
    <mergeCell ref="A15:D15"/>
    <mergeCell ref="E15:H15"/>
    <mergeCell ref="I15:S15"/>
    <mergeCell ref="T15:W15"/>
    <mergeCell ref="X15:AA15"/>
    <mergeCell ref="AB15:AL15"/>
    <mergeCell ref="A16:D16"/>
    <mergeCell ref="E16:H16"/>
    <mergeCell ref="I16:S16"/>
    <mergeCell ref="T16:W16"/>
    <mergeCell ref="X16:AA16"/>
    <mergeCell ref="AB16:AL16"/>
    <mergeCell ref="AH18:AL18"/>
    <mergeCell ref="A22:AL22"/>
    <mergeCell ref="A24:E24"/>
    <mergeCell ref="F24:O24"/>
    <mergeCell ref="P24:AL24"/>
    <mergeCell ref="A20:AL21"/>
    <mergeCell ref="A25:E25"/>
    <mergeCell ref="F25:O25"/>
    <mergeCell ref="P25:AL25"/>
    <mergeCell ref="A26:E26"/>
    <mergeCell ref="P26:Q26"/>
    <mergeCell ref="V26:Z26"/>
    <mergeCell ref="AD26:AG26"/>
    <mergeCell ref="A27:E27"/>
    <mergeCell ref="P27:Q27"/>
    <mergeCell ref="V27:Z27"/>
    <mergeCell ref="AD27:AG27"/>
    <mergeCell ref="L26:L27"/>
    <mergeCell ref="O26:O27"/>
    <mergeCell ref="AH26:AL27"/>
    <mergeCell ref="A28:E28"/>
    <mergeCell ref="F28:K28"/>
    <mergeCell ref="L28:O28"/>
    <mergeCell ref="A29:E29"/>
    <mergeCell ref="F29:K29"/>
    <mergeCell ref="L29:O29"/>
    <mergeCell ref="A30:E30"/>
    <mergeCell ref="A31:E31"/>
    <mergeCell ref="A32:E32"/>
    <mergeCell ref="F30:AL31"/>
    <mergeCell ref="AD28:AL29"/>
    <mergeCell ref="A33:E33"/>
    <mergeCell ref="M35:AL35"/>
    <mergeCell ref="A36:E36"/>
    <mergeCell ref="F36:J36"/>
    <mergeCell ref="K36:X36"/>
    <mergeCell ref="Y36:AE36"/>
    <mergeCell ref="AG36:AL36"/>
    <mergeCell ref="A37:E37"/>
    <mergeCell ref="F37:J37"/>
    <mergeCell ref="K37:X37"/>
    <mergeCell ref="Y37:AE37"/>
    <mergeCell ref="AG37:AL37"/>
    <mergeCell ref="AF36:AF37"/>
    <mergeCell ref="F32:AL33"/>
    <mergeCell ref="A38:E38"/>
    <mergeCell ref="F38:J38"/>
    <mergeCell ref="K38:X38"/>
    <mergeCell ref="Y38:AE38"/>
    <mergeCell ref="AG38:AL38"/>
    <mergeCell ref="A39:E39"/>
    <mergeCell ref="F39:J39"/>
    <mergeCell ref="K39:X39"/>
    <mergeCell ref="Y39:AE39"/>
    <mergeCell ref="AG39:AL39"/>
    <mergeCell ref="AF38:AF39"/>
    <mergeCell ref="A40:E40"/>
    <mergeCell ref="F40:J40"/>
    <mergeCell ref="K40:X40"/>
    <mergeCell ref="Y40:AE40"/>
    <mergeCell ref="AG40:AL40"/>
    <mergeCell ref="A41:E41"/>
    <mergeCell ref="F41:J41"/>
    <mergeCell ref="K41:X41"/>
    <mergeCell ref="Y41:AE41"/>
    <mergeCell ref="AG41:AL41"/>
    <mergeCell ref="AF40:AF41"/>
    <mergeCell ref="A42:E42"/>
    <mergeCell ref="F42:J42"/>
    <mergeCell ref="K42:X42"/>
    <mergeCell ref="Y42:AE42"/>
    <mergeCell ref="AG42:AL42"/>
    <mergeCell ref="A43:E43"/>
    <mergeCell ref="F43:J43"/>
    <mergeCell ref="K43:X43"/>
    <mergeCell ref="Y43:AE43"/>
    <mergeCell ref="AG43:AL43"/>
    <mergeCell ref="AF42:AF43"/>
    <mergeCell ref="A44:E44"/>
    <mergeCell ref="F44:J44"/>
    <mergeCell ref="K44:X44"/>
    <mergeCell ref="Y44:AE44"/>
    <mergeCell ref="AG44:AL44"/>
    <mergeCell ref="A45:E45"/>
    <mergeCell ref="F45:J45"/>
    <mergeCell ref="K45:X45"/>
    <mergeCell ref="Y45:AE45"/>
    <mergeCell ref="AG45:AL45"/>
    <mergeCell ref="AF44:AF45"/>
    <mergeCell ref="A46:E46"/>
    <mergeCell ref="F46:J46"/>
    <mergeCell ref="K46:X46"/>
    <mergeCell ref="Y46:AE46"/>
    <mergeCell ref="AG46:AL46"/>
    <mergeCell ref="A47:E47"/>
    <mergeCell ref="F47:J47"/>
    <mergeCell ref="K47:X47"/>
    <mergeCell ref="Y47:AE47"/>
    <mergeCell ref="AG47:AL47"/>
    <mergeCell ref="AF46:AF47"/>
    <mergeCell ref="A48:E48"/>
    <mergeCell ref="F48:J48"/>
    <mergeCell ref="K48:X48"/>
    <mergeCell ref="Y48:AE48"/>
    <mergeCell ref="AG48:AL48"/>
    <mergeCell ref="A49:E49"/>
    <mergeCell ref="F49:J49"/>
    <mergeCell ref="K49:X49"/>
    <mergeCell ref="Y49:AE49"/>
    <mergeCell ref="AG49:AL49"/>
    <mergeCell ref="AF48:AF49"/>
    <mergeCell ref="O59:V59"/>
    <mergeCell ref="W59:AD59"/>
    <mergeCell ref="AE59:AL59"/>
    <mergeCell ref="A60:N60"/>
    <mergeCell ref="O60:R60"/>
    <mergeCell ref="T60:V60"/>
    <mergeCell ref="W60:AD60"/>
    <mergeCell ref="A67:D72"/>
    <mergeCell ref="E69:I69"/>
    <mergeCell ref="E72:I72"/>
    <mergeCell ref="Y69:AD69"/>
    <mergeCell ref="J70:X71"/>
    <mergeCell ref="K61:N61"/>
    <mergeCell ref="K64:N64"/>
    <mergeCell ref="D61:J61"/>
    <mergeCell ref="D64:J64"/>
    <mergeCell ref="O61:V61"/>
    <mergeCell ref="AJ63:AK63"/>
    <mergeCell ref="AE60:AG60"/>
    <mergeCell ref="AE63:AG63"/>
    <mergeCell ref="O64:V64"/>
    <mergeCell ref="W64:AD64"/>
    <mergeCell ref="AE64:AL64"/>
    <mergeCell ref="AE61:AL61"/>
    <mergeCell ref="AA140:AL140"/>
    <mergeCell ref="AA141:AL141"/>
    <mergeCell ref="E137:F138"/>
    <mergeCell ref="I137:J138"/>
    <mergeCell ref="AK137:AL138"/>
    <mergeCell ref="L137:M138"/>
    <mergeCell ref="O125:R125"/>
    <mergeCell ref="S125:V125"/>
    <mergeCell ref="O126:R126"/>
    <mergeCell ref="S126:V126"/>
    <mergeCell ref="O127:R127"/>
    <mergeCell ref="S127:V127"/>
    <mergeCell ref="O128:R128"/>
    <mergeCell ref="S128:V128"/>
    <mergeCell ref="O129:R129"/>
    <mergeCell ref="S129:V129"/>
    <mergeCell ref="A125:E126"/>
    <mergeCell ref="F125:N126"/>
    <mergeCell ref="W125:Y126"/>
    <mergeCell ref="A127:E128"/>
    <mergeCell ref="F127:N128"/>
    <mergeCell ref="W127:Y128"/>
    <mergeCell ref="Z127:AC128"/>
    <mergeCell ref="Z137:AJ138"/>
    <mergeCell ref="R26:U27"/>
    <mergeCell ref="AB70:AD71"/>
    <mergeCell ref="AK70:AL71"/>
    <mergeCell ref="A9:E10"/>
    <mergeCell ref="K9:X10"/>
    <mergeCell ref="Y9:AE10"/>
    <mergeCell ref="AF9:AL10"/>
    <mergeCell ref="J67:X68"/>
    <mergeCell ref="AB67:AD68"/>
    <mergeCell ref="E68:I68"/>
    <mergeCell ref="Y68:AA68"/>
    <mergeCell ref="AE68:AJ68"/>
    <mergeCell ref="E70:I70"/>
    <mergeCell ref="Y70:AA70"/>
    <mergeCell ref="AE70:AJ70"/>
    <mergeCell ref="E71:I71"/>
    <mergeCell ref="Y71:AA71"/>
    <mergeCell ref="AE71:AJ71"/>
    <mergeCell ref="A63:N63"/>
    <mergeCell ref="F56:G56"/>
    <mergeCell ref="E67:I67"/>
    <mergeCell ref="Y67:AA67"/>
    <mergeCell ref="AE67:AJ67"/>
    <mergeCell ref="W63:AD63"/>
    <mergeCell ref="S130:V130"/>
    <mergeCell ref="A137:D137"/>
    <mergeCell ref="G137:H137"/>
    <mergeCell ref="S137:Y137"/>
    <mergeCell ref="O123:R123"/>
    <mergeCell ref="S123:V123"/>
    <mergeCell ref="O124:R124"/>
    <mergeCell ref="S124:V124"/>
    <mergeCell ref="A118:E118"/>
    <mergeCell ref="F118:N118"/>
    <mergeCell ref="O118:R118"/>
    <mergeCell ref="S118:V118"/>
    <mergeCell ref="W118:Y118"/>
    <mergeCell ref="O119:R119"/>
    <mergeCell ref="S119:V119"/>
    <mergeCell ref="S120:V120"/>
    <mergeCell ref="O121:R121"/>
    <mergeCell ref="S121:V121"/>
    <mergeCell ref="O122:R122"/>
    <mergeCell ref="S122:V122"/>
    <mergeCell ref="O120:R120"/>
    <mergeCell ref="G138:H138"/>
    <mergeCell ref="S138:Y138"/>
    <mergeCell ref="Z121:AC122"/>
    <mergeCell ref="Z119:AC120"/>
    <mergeCell ref="A121:E122"/>
    <mergeCell ref="F121:N122"/>
    <mergeCell ref="A119:E120"/>
    <mergeCell ref="F119:N120"/>
    <mergeCell ref="M26:N27"/>
    <mergeCell ref="AA26:AC27"/>
    <mergeCell ref="F26:K27"/>
    <mergeCell ref="P28:Z29"/>
    <mergeCell ref="AA28:AC29"/>
    <mergeCell ref="Z125:AC126"/>
    <mergeCell ref="B112:J112"/>
    <mergeCell ref="K112:Q112"/>
    <mergeCell ref="B113:J113"/>
    <mergeCell ref="K113:Q113"/>
    <mergeCell ref="A117:E117"/>
    <mergeCell ref="F117:N117"/>
    <mergeCell ref="O117:R117"/>
    <mergeCell ref="S117:V117"/>
    <mergeCell ref="W117:Y117"/>
    <mergeCell ref="Z117:AC117"/>
    <mergeCell ref="AD118:AL118"/>
    <mergeCell ref="AD117:AL117"/>
    <mergeCell ref="Y56:AE56"/>
    <mergeCell ref="AG56:AL56"/>
    <mergeCell ref="O63:R63"/>
    <mergeCell ref="T63:V63"/>
    <mergeCell ref="J69:X69"/>
    <mergeCell ref="AE69:AL69"/>
    <mergeCell ref="J72:X72"/>
    <mergeCell ref="Y72:AD72"/>
    <mergeCell ref="AE72:AL72"/>
    <mergeCell ref="AH60:AI60"/>
    <mergeCell ref="AH63:AI63"/>
    <mergeCell ref="AJ60:AK60"/>
    <mergeCell ref="AH78:AL78"/>
    <mergeCell ref="B110:J110"/>
    <mergeCell ref="B111:J111"/>
    <mergeCell ref="H56:X56"/>
    <mergeCell ref="A53:E56"/>
    <mergeCell ref="A110:A111"/>
    <mergeCell ref="A112:A113"/>
    <mergeCell ref="R112:AL113"/>
    <mergeCell ref="AA76:AL76"/>
    <mergeCell ref="A59:N59"/>
    <mergeCell ref="AG53:AL53"/>
    <mergeCell ref="F54:G54"/>
    <mergeCell ref="H54:X54"/>
    <mergeCell ref="Y54:AE54"/>
    <mergeCell ref="AG54:AL54"/>
    <mergeCell ref="F55:G55"/>
    <mergeCell ref="H55:X55"/>
    <mergeCell ref="Y55:AE55"/>
    <mergeCell ref="AG55:AL55"/>
    <mergeCell ref="F53:X53"/>
    <mergeCell ref="Y53:AE53"/>
    <mergeCell ref="Z129:AC130"/>
    <mergeCell ref="A123:E124"/>
    <mergeCell ref="F123:N124"/>
    <mergeCell ref="W123:Y124"/>
    <mergeCell ref="A81:AL104"/>
    <mergeCell ref="N110:U111"/>
    <mergeCell ref="AK67:AL68"/>
    <mergeCell ref="K110:M111"/>
    <mergeCell ref="V110:X111"/>
    <mergeCell ref="Y110:AL111"/>
    <mergeCell ref="W129:Y130"/>
    <mergeCell ref="AD119:AL120"/>
    <mergeCell ref="Z123:AC124"/>
    <mergeCell ref="AD123:AL124"/>
    <mergeCell ref="AD125:AL126"/>
    <mergeCell ref="AD127:AL128"/>
    <mergeCell ref="AD121:AL122"/>
    <mergeCell ref="W121:Y122"/>
    <mergeCell ref="W119:Y120"/>
    <mergeCell ref="AD129:AL130"/>
    <mergeCell ref="A129:E130"/>
    <mergeCell ref="F129:N130"/>
    <mergeCell ref="O130:R130"/>
    <mergeCell ref="Z118:AC118"/>
  </mergeCells>
  <phoneticPr fontId="199"/>
  <conditionalFormatting sqref="A14:A16 E14:E16 I14:I16 T14:T16 X14:X16 AB14:AB16 AH63 AJ63 AL63:AM63">
    <cfRule type="notContainsBlanks" dxfId="68" priority="62">
      <formula>LEN(TRIM(A14))&gt;0</formula>
    </cfRule>
  </conditionalFormatting>
  <conditionalFormatting sqref="A36:A49">
    <cfRule type="notContainsBlanks" dxfId="67" priority="77">
      <formula>LEN(TRIM(A36))&gt;0</formula>
    </cfRule>
  </conditionalFormatting>
  <conditionalFormatting sqref="A67 A73:D78">
    <cfRule type="notContainsBlanks" dxfId="66" priority="58">
      <formula>LEN(TRIM(A67))&gt;0</formula>
    </cfRule>
  </conditionalFormatting>
  <conditionalFormatting sqref="A53:E56">
    <cfRule type="notContainsBlanks" dxfId="65" priority="64">
      <formula>LEN(TRIM(A53))&gt;0</formula>
    </cfRule>
  </conditionalFormatting>
  <conditionalFormatting sqref="A121:E122">
    <cfRule type="expression" dxfId="64" priority="9">
      <formula>$A$119=""</formula>
    </cfRule>
  </conditionalFormatting>
  <conditionalFormatting sqref="A123:E124">
    <cfRule type="expression" dxfId="63" priority="8">
      <formula>$A$121=""</formula>
    </cfRule>
  </conditionalFormatting>
  <conditionalFormatting sqref="A125:E126">
    <cfRule type="expression" dxfId="62" priority="7">
      <formula>$A$123=""</formula>
    </cfRule>
  </conditionalFormatting>
  <conditionalFormatting sqref="A127:E128">
    <cfRule type="expression" dxfId="61" priority="6">
      <formula>$A$125=""</formula>
    </cfRule>
  </conditionalFormatting>
  <conditionalFormatting sqref="A129:E130">
    <cfRule type="expression" dxfId="60" priority="5">
      <formula>$A$127=""</formula>
    </cfRule>
  </conditionalFormatting>
  <conditionalFormatting sqref="A63:N63">
    <cfRule type="expression" dxfId="59" priority="10">
      <formula>$A$60=""</formula>
    </cfRule>
  </conditionalFormatting>
  <conditionalFormatting sqref="A60:W60 AH60 AJ60 AL60:AM60 AE60:AE61 A61 O61 W61 A63:W63 AE63:AE64 A64 O64 W64">
    <cfRule type="notContainsBlanks" dxfId="58" priority="61">
      <formula>LEN(TRIM(A60))&gt;0</formula>
    </cfRule>
  </conditionalFormatting>
  <conditionalFormatting sqref="A7:AM10">
    <cfRule type="notContainsBlanks" dxfId="57" priority="66">
      <formula>LEN(TRIM(A7))&gt;0</formula>
    </cfRule>
  </conditionalFormatting>
  <conditionalFormatting sqref="A81:AM104">
    <cfRule type="notContainsBlanks" dxfId="56" priority="60">
      <formula>LEN(TRIM(A81))&gt;0</formula>
    </cfRule>
  </conditionalFormatting>
  <conditionalFormatting sqref="D108 Q108 AC108 AI108">
    <cfRule type="expression" dxfId="55" priority="53">
      <formula>"☑"</formula>
    </cfRule>
  </conditionalFormatting>
  <conditionalFormatting sqref="F8:J8 F10:J10">
    <cfRule type="expression" dxfId="54" priority="67">
      <formula>$A$7="その他　　　　　　　  　　　　Others"</formula>
    </cfRule>
  </conditionalFormatting>
  <conditionalFormatting sqref="F119:AM120">
    <cfRule type="expression" dxfId="53" priority="44">
      <formula>$A$119=""</formula>
    </cfRule>
  </conditionalFormatting>
  <conditionalFormatting sqref="F121:AM122">
    <cfRule type="expression" dxfId="52" priority="43">
      <formula>$A$121=""</formula>
    </cfRule>
  </conditionalFormatting>
  <conditionalFormatting sqref="F123:AM124">
    <cfRule type="expression" dxfId="51" priority="42">
      <formula>$A$123=""</formula>
    </cfRule>
  </conditionalFormatting>
  <conditionalFormatting sqref="F125:AM126">
    <cfRule type="expression" dxfId="50" priority="41">
      <formula>$A$125=""</formula>
    </cfRule>
  </conditionalFormatting>
  <conditionalFormatting sqref="F127:AM128">
    <cfRule type="expression" dxfId="49" priority="40">
      <formula>$A$127=""</formula>
    </cfRule>
  </conditionalFormatting>
  <conditionalFormatting sqref="F129:AM130">
    <cfRule type="expression" dxfId="48" priority="39">
      <formula>$A$129=""</formula>
    </cfRule>
  </conditionalFormatting>
  <conditionalFormatting sqref="H54:AE56 AG54:AM56">
    <cfRule type="expression" dxfId="47" priority="14">
      <formula>$A$53=""</formula>
    </cfRule>
  </conditionalFormatting>
  <conditionalFormatting sqref="H54:AG56">
    <cfRule type="notContainsBlanks" dxfId="46" priority="63">
      <formula>LEN(TRIM(H54))&gt;0</formula>
    </cfRule>
    <cfRule type="expression" dxfId="45" priority="46">
      <formula>$A$53="無(No)"</formula>
    </cfRule>
  </conditionalFormatting>
  <conditionalFormatting sqref="J67 Y67:AM68 Y69 AE69 J70 Y70:AM71 Y72 AE72 J73:AM78">
    <cfRule type="expression" dxfId="44" priority="45">
      <formula>$A$67="無(No)"</formula>
    </cfRule>
  </conditionalFormatting>
  <conditionalFormatting sqref="J67 AB67:AD68 AK67:AM68 J70 AB70:AD71 AK70:AM71">
    <cfRule type="expression" dxfId="43" priority="11">
      <formula>$A$67=""</formula>
    </cfRule>
    <cfRule type="notContainsBlanks" dxfId="42" priority="24">
      <formula>LEN(TRIM(J67))&gt;0</formula>
    </cfRule>
  </conditionalFormatting>
  <conditionalFormatting sqref="J70 AB70:AD71 AK70:AM71">
    <cfRule type="expression" dxfId="41" priority="4">
      <formula>$J$67=""</formula>
    </cfRule>
  </conditionalFormatting>
  <conditionalFormatting sqref="K36:X36 K37:AE37 AG37:AM37">
    <cfRule type="expression" dxfId="40" priority="20">
      <formula>$A$36=""</formula>
    </cfRule>
  </conditionalFormatting>
  <conditionalFormatting sqref="K38:X38 K39:AE39 AG39:AM39">
    <cfRule type="expression" dxfId="39" priority="21">
      <formula>$A$38=""</formula>
    </cfRule>
  </conditionalFormatting>
  <conditionalFormatting sqref="K40:X40 K41:AE41 AG41:AM41">
    <cfRule type="expression" dxfId="38" priority="19">
      <formula>$A$40=""</formula>
    </cfRule>
  </conditionalFormatting>
  <conditionalFormatting sqref="K41:X41">
    <cfRule type="expression" dxfId="37" priority="1">
      <formula>$A$38=""</formula>
    </cfRule>
  </conditionalFormatting>
  <conditionalFormatting sqref="K42:X42 K43:AE43 AG43:AM43">
    <cfRule type="expression" dxfId="36" priority="18">
      <formula>$A$42=""</formula>
    </cfRule>
  </conditionalFormatting>
  <conditionalFormatting sqref="K44:X44 K45:AE45 AG45:AM45">
    <cfRule type="expression" dxfId="35" priority="17">
      <formula>$A$44=""</formula>
    </cfRule>
  </conditionalFormatting>
  <conditionalFormatting sqref="K44:X45">
    <cfRule type="notContainsBlanks" dxfId="34" priority="30">
      <formula>LEN(TRIM(K44))&gt;0</formula>
    </cfRule>
  </conditionalFormatting>
  <conditionalFormatting sqref="K46:X46 K47:AE47 AG47:AM47">
    <cfRule type="expression" dxfId="33" priority="16">
      <formula>$A$46=""</formula>
    </cfRule>
  </conditionalFormatting>
  <conditionalFormatting sqref="K48:X48 K49:AE49 AG49:AM49">
    <cfRule type="expression" dxfId="32" priority="15">
      <formula>$A$48=""</formula>
    </cfRule>
  </conditionalFormatting>
  <conditionalFormatting sqref="K36:AM49">
    <cfRule type="notContainsBlanks" dxfId="31" priority="2">
      <formula>LEN(TRIM(K36))&gt;0</formula>
    </cfRule>
  </conditionalFormatting>
  <conditionalFormatting sqref="N110:U111 Y110:AM111 R112:AM113">
    <cfRule type="notContainsBlanks" dxfId="30" priority="78">
      <formula>LEN(TRIM(N110))&gt;0</formula>
    </cfRule>
  </conditionalFormatting>
  <conditionalFormatting sqref="N110:U111">
    <cfRule type="expression" dxfId="29" priority="26">
      <formula>$D$108="□"</formula>
    </cfRule>
  </conditionalFormatting>
  <conditionalFormatting sqref="O60:R60 T60:W60 AH60 AJ60 AE60:AE61 O61 W61">
    <cfRule type="expression" dxfId="28" priority="13">
      <formula>$A$60=""</formula>
    </cfRule>
  </conditionalFormatting>
  <conditionalFormatting sqref="O63:R63 T63:W63 AH63 AJ63 AE63:AE64 O64 W64">
    <cfRule type="expression" dxfId="27" priority="12">
      <formula>$A$63=""</formula>
    </cfRule>
  </conditionalFormatting>
  <conditionalFormatting sqref="O119:S119 A119:N130 W119:AM130 S120:S130 O121:R121 O123:R123 O125:R125 O127:R127 O129:R129">
    <cfRule type="notContainsBlanks" dxfId="26" priority="57">
      <formula>LEN(TRIM(A119))&gt;0</formula>
    </cfRule>
  </conditionalFormatting>
  <conditionalFormatting sqref="O120:V120 O122:V122 O124:V124 O126:V126 O128:V128 O130:V130">
    <cfRule type="containsBlanks" dxfId="25" priority="52">
      <formula>LEN(TRIM(O120))=0</formula>
    </cfRule>
  </conditionalFormatting>
  <conditionalFormatting sqref="R112:AM113">
    <cfRule type="expression" dxfId="24" priority="27">
      <formula>$AI$108="□"</formula>
    </cfRule>
  </conditionalFormatting>
  <conditionalFormatting sqref="Y39 AG39 Y37 AG37 Y41 AG41 Y43 AG43 Y45 AG45 Y47 AG47 Y49 AG49">
    <cfRule type="notContainsBlanks" dxfId="23" priority="31">
      <formula>LEN(TRIM(Y37))&gt;0</formula>
    </cfRule>
  </conditionalFormatting>
  <conditionalFormatting sqref="Y110:AM111">
    <cfRule type="expression" dxfId="22" priority="25">
      <formula>$D$108="□"</formula>
    </cfRule>
  </conditionalFormatting>
  <conditionalFormatting sqref="AH3:AJ4">
    <cfRule type="notContainsBlanks" dxfId="21" priority="33">
      <formula>LEN(TRIM(AH3))&gt;0</formula>
    </cfRule>
  </conditionalFormatting>
  <dataValidations count="17">
    <dataValidation allowBlank="1" showInputMessage="1" showErrorMessage="1" sqref="F7:J7 F9:J9 L26" xr:uid="{00000000-0002-0000-0300-000000000000}"/>
    <dataValidation type="custom" allowBlank="1" showInputMessage="1" showErrorMessage="1" sqref="F8:J8 F10:J10" xr:uid="{00000000-0002-0000-0300-000001000000}">
      <formula1>A8&lt;&gt;"その他　　　　　　　  　　　　Others"</formula1>
    </dataValidation>
    <dataValidation type="list" allowBlank="1" showInputMessage="1" showErrorMessage="1" sqref="A78:D78 A53:E56 W119:Y130 A67" xr:uid="{00000000-0002-0000-0300-000005000000}">
      <formula1>"有(Yes),無(No)"</formula1>
    </dataValidation>
    <dataValidation type="list" allowBlank="1" showInputMessage="1" showErrorMessage="1" sqref="J78:X78" xr:uid="{00000000-0002-0000-0300-000006000000}">
      <formula1>"日本語能力試験(JLPT),日本語留学試験(EJU),BJTビジネス日本語能力テスト・JLRT聴読解テスト,J.TEST実用日本語検定,日本語NAT-TEST,標準ビジネス日本語テスト(STBJ),TOPJ実用日本語運用能力試験,J-cert生活・職能日本語検定,JLCT外国人日本語能力検定,実践日本語コミュニケーション検定・ブリッジ(PJCBridge),JPT日本語能力試験,JPT Elementary試験"</formula1>
    </dataValidation>
    <dataValidation type="list" allowBlank="1" showInputMessage="1" showErrorMessage="1" sqref="D108 Q108 AC108 AI108" xr:uid="{00000000-0002-0000-0300-000007000000}">
      <formula1>"□,☑"</formula1>
    </dataValidation>
    <dataValidation type="list" allowBlank="1" showInputMessage="1" showErrorMessage="1" sqref="N108" xr:uid="{00000000-0002-0000-0300-000008000000}">
      <formula1>"✔"</formula1>
    </dataValidation>
    <dataValidation allowBlank="1" showErrorMessage="1" prompt="学生(Student)_x000a_会社員(Employee)_x000a_留学準備中(Prepared for studying abroad in Japan)_x000a_etc" sqref="AH26:AM27" xr:uid="{00000000-0002-0000-0300-00000A000000}"/>
    <dataValidation allowBlank="1" showErrorMessage="1" sqref="R26:U27 AA26:AC27" xr:uid="{00000000-0002-0000-0300-00000B000000}"/>
    <dataValidation type="list" allowBlank="1" showInputMessage="1" showErrorMessage="1" prompt="リストから選択してください。_x000a_Please select from the list." sqref="Y7:AE10" xr:uid="{00000000-0002-0000-0300-00000D000000}">
      <formula1>"卒業,在学中,休学中,中退"</formula1>
    </dataValidation>
    <dataValidation type="list" allowBlank="1" showInputMessage="1" showErrorMessage="1" sqref="AH3:AJ4" xr:uid="{00000000-0002-0000-0300-00000E000000}">
      <formula1>"9,10,11,12,13,14,15,16,17,18,19,20"</formula1>
    </dataValidation>
    <dataValidation type="list" allowBlank="1" showInputMessage="1" showErrorMessage="1" sqref="J67 J70" xr:uid="{00000000-0002-0000-0300-000010000000}">
      <formula1>"日本語能力試験(JLPT),BJTビジネス日本語能力テスト,J.TEST実用日本語検定,日本語NAT-TEST,標準ビジネス日本語テスト(STBJ),TOPJ実用日本語運用能力試験,J-cert生活・職能日本語検定,JLCT外国人日本語能力検定,実践日本語コミュニケーション検定・ブリッジ(PJCBridge),JPT日本語能力試験,JPT Elementary試験"</formula1>
    </dataValidation>
    <dataValidation type="list" allowBlank="1" showInputMessage="1" showErrorMessage="1" sqref="A119:E130" xr:uid="{00000000-0002-0000-0300-000011000000}">
      <formula1>"夫 Husband,妻 Wife,父 Father, 母 Mother,子 Son,娘 Daughter,祖父 Grandfather,祖母 Grandmother,養父 Foster Father,養母 Foster Mother,継父 Stepfather,継母 Stepmother,兄　Big Brother,弟 Little Brother,姉 Big Sister,妹 Little Sister,叔父(伯父） Uncle,叔母(伯母）,孫子 Grandson,孫娘 Granddaughter"</formula1>
    </dataValidation>
    <dataValidation imeMode="off" allowBlank="1" showInputMessage="1" showErrorMessage="1" errorTitle="YYYY/M" error="YYYY/M" prompt="YYYY/M" sqref="AB67:AD68 AB70:AD71" xr:uid="{5FDCC315-EFF2-4EE5-B857-4E7396460E0F}"/>
    <dataValidation allowBlank="1" showInputMessage="1" showErrorMessage="1" error="YYYY/M" prompt="YYYY/M" sqref="AG37:AM37 Y37:AE37 Y39:AE39 Y41:AE41 Y43:AE43 Y45:AE45 Y47:AE47 Y49:AE49 AG49:AM49 AG47:AM47 AG45:AM45 AG43:AM43 AG41:AM41 AG39:AM39 O63:O64 P63:R63 T60:V60 T63:V63 O60:O61 P60:R60" xr:uid="{1708B28B-DDFE-440B-B93E-A53227A45FBF}"/>
    <dataValidation type="custom" imeMode="disabled" allowBlank="1" showInputMessage="1" showErrorMessage="1" error="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prompt="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sqref="Z137:AJ138" xr:uid="{A2953905-376B-493B-ACF0-FF3FCFD7F004}">
      <formula1>"&lt;&gt;0"</formula1>
    </dataValidation>
    <dataValidation type="list" allowBlank="1" showInputMessage="1" showErrorMessage="1" sqref="A36:E36 A48:E48 A46:E46 A44:E44 A42:E42 A40:E40 A38:E38" xr:uid="{00000000-0002-0000-0300-000003000000}">
      <formula1>#REF!</formula1>
    </dataValidation>
    <dataValidation type="list" allowBlank="1" showInputMessage="1" showErrorMessage="1" prompt="リストから選択してください。" sqref="A7:E10" xr:uid="{00000000-0002-0000-0300-00000C000000}">
      <formula1>$AQ$3:$AQ$11</formula1>
    </dataValidation>
  </dataValidations>
  <pageMargins left="0.31" right="0.15748031496063" top="0.31496062992126" bottom="0.15748031496063" header="0.31496062992126" footer="0.118110236220472"/>
  <pageSetup paperSize="9" scale="74" fitToHeight="2" orientation="portrait" blackAndWhite="1" r:id="rId1"/>
  <rowBreaks count="1" manualBreakCount="1">
    <brk id="78" max="3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9000000}">
          <x14:formula1>
            <xm:f>入学願書!$BG$2:$BG$34</xm:f>
          </x14:formula1>
          <xm:sqref>S119:V119 S121:V121 S123:V123 S125:V125 S127:V127 S129:V129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CT76"/>
  <sheetViews>
    <sheetView view="pageBreakPreview" zoomScale="70" zoomScaleNormal="70" zoomScaleSheetLayoutView="70" zoomScalePageLayoutView="70" workbookViewId="0">
      <selection activeCell="A23" sqref="A23:AV26"/>
    </sheetView>
  </sheetViews>
  <sheetFormatPr defaultColWidth="2.88671875" defaultRowHeight="16.5" customHeight="1"/>
  <cols>
    <col min="1" max="48" width="3.109375" style="210" customWidth="1"/>
    <col min="49" max="49" width="0.109375" style="210" hidden="1" customWidth="1"/>
    <col min="50" max="50" width="2.77734375" style="210" customWidth="1"/>
    <col min="51" max="98" width="3.109375" style="210" hidden="1" customWidth="1"/>
    <col min="99" max="121" width="3.109375" style="210" customWidth="1"/>
    <col min="122" max="16384" width="2.88671875" style="210"/>
  </cols>
  <sheetData>
    <row r="1" spans="1:98" ht="16.5" customHeight="1">
      <c r="AR1" s="1480" t="s">
        <v>554</v>
      </c>
      <c r="AS1" s="1480"/>
      <c r="AT1" s="1480"/>
      <c r="AU1" s="1480"/>
      <c r="AV1" s="1480"/>
      <c r="CP1" s="1480" t="s">
        <v>554</v>
      </c>
      <c r="CQ1" s="1480"/>
      <c r="CR1" s="1480"/>
      <c r="CS1" s="1480"/>
      <c r="CT1" s="1480"/>
    </row>
    <row r="2" spans="1:98" ht="12" customHeight="1">
      <c r="A2" s="1485" t="s">
        <v>555</v>
      </c>
      <c r="B2" s="1485"/>
      <c r="C2" s="1485"/>
      <c r="D2" s="1485"/>
      <c r="E2" s="1485"/>
      <c r="F2" s="1485"/>
      <c r="G2" s="1485"/>
      <c r="H2" s="1485"/>
      <c r="I2" s="1485"/>
      <c r="J2" s="1485"/>
      <c r="K2" s="1485"/>
      <c r="L2" s="1485"/>
      <c r="M2" s="1485"/>
      <c r="N2" s="1485"/>
      <c r="O2" s="1485"/>
      <c r="P2" s="1485"/>
      <c r="Q2" s="1485"/>
      <c r="R2" s="1485"/>
      <c r="S2" s="1485"/>
      <c r="T2" s="1485"/>
      <c r="U2" s="1485"/>
      <c r="V2" s="1485"/>
      <c r="W2" s="1485"/>
      <c r="X2" s="1485"/>
      <c r="Y2" s="1485"/>
      <c r="Z2" s="1485"/>
      <c r="AA2" s="1485"/>
      <c r="AB2" s="1485"/>
      <c r="AC2" s="1485"/>
      <c r="AD2" s="1485"/>
      <c r="AE2" s="1485"/>
      <c r="AF2" s="1485"/>
      <c r="AG2" s="1485"/>
      <c r="AH2" s="1485"/>
      <c r="AI2" s="1485"/>
      <c r="AJ2" s="1485"/>
      <c r="AK2" s="1485"/>
      <c r="AL2" s="1485"/>
      <c r="AM2" s="1485"/>
      <c r="AN2" s="1485"/>
      <c r="AO2" s="1485"/>
      <c r="AP2" s="1485"/>
      <c r="AQ2" s="1485"/>
      <c r="AR2" s="1485"/>
      <c r="AS2" s="1485"/>
      <c r="AT2" s="1485"/>
      <c r="AU2" s="1485"/>
      <c r="AV2" s="1485"/>
      <c r="AW2" s="1485"/>
      <c r="AY2" s="1492" t="s">
        <v>556</v>
      </c>
      <c r="AZ2" s="1493"/>
      <c r="BA2" s="1493"/>
      <c r="BB2" s="229"/>
      <c r="BC2" s="1485" t="s">
        <v>557</v>
      </c>
      <c r="BD2" s="1485"/>
      <c r="BE2" s="1485"/>
      <c r="BF2" s="1485"/>
      <c r="BG2" s="1485"/>
      <c r="BH2" s="1485"/>
      <c r="BI2" s="1485"/>
      <c r="BJ2" s="1485"/>
      <c r="BK2" s="1485"/>
      <c r="BL2" s="1485"/>
      <c r="BM2" s="1485"/>
      <c r="BN2" s="1485"/>
      <c r="BO2" s="1485"/>
      <c r="BP2" s="1485"/>
      <c r="BQ2" s="1485"/>
      <c r="BR2" s="1485"/>
      <c r="BS2" s="1485"/>
      <c r="BT2" s="1485"/>
      <c r="BU2" s="1485"/>
      <c r="BV2" s="1485"/>
      <c r="BW2" s="1485"/>
      <c r="BX2" s="1485"/>
      <c r="BY2" s="1485"/>
      <c r="BZ2" s="1485"/>
      <c r="CA2" s="1485"/>
      <c r="CB2" s="1485"/>
      <c r="CC2" s="1485"/>
      <c r="CD2" s="1485"/>
      <c r="CE2" s="1485"/>
      <c r="CF2" s="1485"/>
      <c r="CG2" s="1485"/>
      <c r="CH2" s="1485"/>
      <c r="CI2" s="1485"/>
      <c r="CJ2" s="1485"/>
      <c r="CK2" s="1485"/>
      <c r="CL2" s="1485"/>
      <c r="CM2" s="1485"/>
      <c r="CN2" s="1485"/>
      <c r="CO2" s="1485"/>
      <c r="CP2" s="1485"/>
      <c r="CQ2" s="1485"/>
      <c r="CR2" s="1485"/>
      <c r="CS2" s="1485"/>
      <c r="CT2" s="229"/>
    </row>
    <row r="3" spans="1:98" ht="16.5" customHeight="1">
      <c r="A3" s="1485"/>
      <c r="B3" s="1485"/>
      <c r="C3" s="1485"/>
      <c r="D3" s="1485"/>
      <c r="E3" s="1485"/>
      <c r="F3" s="1485"/>
      <c r="G3" s="1485"/>
      <c r="H3" s="1485"/>
      <c r="I3" s="1485"/>
      <c r="J3" s="1485"/>
      <c r="K3" s="1485"/>
      <c r="L3" s="1485"/>
      <c r="M3" s="1485"/>
      <c r="N3" s="1485"/>
      <c r="O3" s="1485"/>
      <c r="P3" s="1485"/>
      <c r="Q3" s="1485"/>
      <c r="R3" s="1485"/>
      <c r="S3" s="1485"/>
      <c r="T3" s="1485"/>
      <c r="U3" s="1485"/>
      <c r="V3" s="1485"/>
      <c r="W3" s="1485"/>
      <c r="X3" s="1485"/>
      <c r="Y3" s="1485"/>
      <c r="Z3" s="1485"/>
      <c r="AA3" s="1485"/>
      <c r="AB3" s="1485"/>
      <c r="AC3" s="1485"/>
      <c r="AD3" s="1485"/>
      <c r="AE3" s="1485"/>
      <c r="AF3" s="1485"/>
      <c r="AG3" s="1485"/>
      <c r="AH3" s="1485"/>
      <c r="AI3" s="1485"/>
      <c r="AJ3" s="1485"/>
      <c r="AK3" s="1485"/>
      <c r="AL3" s="1485"/>
      <c r="AM3" s="1485"/>
      <c r="AN3" s="1485"/>
      <c r="AO3" s="1485"/>
      <c r="AP3" s="1485"/>
      <c r="AQ3" s="1485"/>
      <c r="AR3" s="1485"/>
      <c r="AS3" s="1485"/>
      <c r="AT3" s="1485"/>
      <c r="AU3" s="1485"/>
      <c r="AV3" s="1485"/>
      <c r="AW3" s="1485"/>
      <c r="AY3" s="1493"/>
      <c r="AZ3" s="1493"/>
      <c r="BA3" s="1493"/>
      <c r="BB3" s="229"/>
      <c r="BC3" s="1485"/>
      <c r="BD3" s="1485"/>
      <c r="BE3" s="1485"/>
      <c r="BF3" s="1485"/>
      <c r="BG3" s="1485"/>
      <c r="BH3" s="1485"/>
      <c r="BI3" s="1485"/>
      <c r="BJ3" s="1485"/>
      <c r="BK3" s="1485"/>
      <c r="BL3" s="1485"/>
      <c r="BM3" s="1485"/>
      <c r="BN3" s="1485"/>
      <c r="BO3" s="1485"/>
      <c r="BP3" s="1485"/>
      <c r="BQ3" s="1485"/>
      <c r="BR3" s="1485"/>
      <c r="BS3" s="1485"/>
      <c r="BT3" s="1485"/>
      <c r="BU3" s="1485"/>
      <c r="BV3" s="1485"/>
      <c r="BW3" s="1485"/>
      <c r="BX3" s="1485"/>
      <c r="BY3" s="1485"/>
      <c r="BZ3" s="1485"/>
      <c r="CA3" s="1485"/>
      <c r="CB3" s="1485"/>
      <c r="CC3" s="1485"/>
      <c r="CD3" s="1485"/>
      <c r="CE3" s="1485"/>
      <c r="CF3" s="1485"/>
      <c r="CG3" s="1485"/>
      <c r="CH3" s="1485"/>
      <c r="CI3" s="1485"/>
      <c r="CJ3" s="1485"/>
      <c r="CK3" s="1485"/>
      <c r="CL3" s="1485"/>
      <c r="CM3" s="1485"/>
      <c r="CN3" s="1485"/>
      <c r="CO3" s="1485"/>
      <c r="CP3" s="1485"/>
      <c r="CQ3" s="1485"/>
      <c r="CR3" s="1485"/>
      <c r="CS3" s="1485"/>
      <c r="CT3" s="229"/>
    </row>
    <row r="4" spans="1:98" ht="16.5" customHeight="1">
      <c r="A4" s="1481" t="s">
        <v>558</v>
      </c>
      <c r="B4" s="1481"/>
      <c r="C4" s="1481"/>
      <c r="D4" s="1481"/>
      <c r="E4" s="1481"/>
      <c r="F4" s="1481"/>
      <c r="G4" s="1481"/>
      <c r="H4" s="1481"/>
      <c r="I4" s="1481"/>
      <c r="J4" s="1481"/>
      <c r="K4" s="1481"/>
      <c r="L4" s="1481"/>
      <c r="M4" s="1481"/>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1"/>
      <c r="AN4" s="1481"/>
      <c r="AO4" s="1481"/>
      <c r="AP4" s="1481"/>
      <c r="AQ4" s="1481"/>
      <c r="AR4" s="1481"/>
      <c r="AS4" s="1481"/>
      <c r="AT4" s="1481"/>
      <c r="AU4" s="1481"/>
      <c r="AV4" s="1481"/>
      <c r="AW4" s="230"/>
      <c r="AY4" s="1481" t="s">
        <v>558</v>
      </c>
      <c r="AZ4" s="1481"/>
      <c r="BA4" s="1481"/>
      <c r="BB4" s="1481"/>
      <c r="BC4" s="1481"/>
      <c r="BD4" s="1481"/>
      <c r="BE4" s="1481"/>
      <c r="BF4" s="1481"/>
      <c r="BG4" s="1481"/>
      <c r="BH4" s="1481"/>
      <c r="BI4" s="1481"/>
      <c r="BJ4" s="1481"/>
      <c r="BK4" s="1481"/>
      <c r="BL4" s="1481"/>
      <c r="BM4" s="1481"/>
      <c r="BN4" s="1481"/>
      <c r="BO4" s="1481"/>
      <c r="BP4" s="1481"/>
      <c r="BQ4" s="1481"/>
      <c r="BR4" s="1481"/>
      <c r="BS4" s="1481"/>
      <c r="BT4" s="1481"/>
      <c r="BU4" s="1481"/>
      <c r="BV4" s="1481"/>
      <c r="BW4" s="1481"/>
      <c r="BX4" s="1481"/>
      <c r="BY4" s="1481"/>
      <c r="BZ4" s="1481"/>
      <c r="CA4" s="1481"/>
      <c r="CB4" s="1481"/>
      <c r="CC4" s="1481"/>
      <c r="CD4" s="1481"/>
      <c r="CE4" s="1481"/>
      <c r="CF4" s="1481"/>
      <c r="CG4" s="1481"/>
      <c r="CH4" s="1481"/>
      <c r="CI4" s="1481"/>
      <c r="CJ4" s="1481"/>
      <c r="CK4" s="1481"/>
      <c r="CL4" s="1481"/>
      <c r="CM4" s="1481"/>
      <c r="CN4" s="1481"/>
      <c r="CO4" s="1481"/>
      <c r="CP4" s="1481"/>
      <c r="CQ4" s="1481"/>
      <c r="CR4" s="1481"/>
      <c r="CS4" s="1481"/>
      <c r="CT4" s="1481"/>
    </row>
    <row r="6" spans="1:98" ht="19.649999999999999" customHeight="1">
      <c r="A6" s="211" t="s">
        <v>559</v>
      </c>
      <c r="AY6" s="211" t="s">
        <v>559</v>
      </c>
    </row>
    <row r="7" spans="1:98" ht="19.649999999999999" customHeight="1">
      <c r="A7" s="212" t="s">
        <v>560</v>
      </c>
      <c r="AY7" s="212" t="s">
        <v>560</v>
      </c>
    </row>
    <row r="9" spans="1:98" ht="19.649999999999999" customHeight="1">
      <c r="E9" s="1482" t="s">
        <v>561</v>
      </c>
      <c r="F9" s="1483"/>
      <c r="G9" s="1483"/>
      <c r="H9" s="1483"/>
      <c r="I9" s="1483"/>
      <c r="J9" s="1484"/>
      <c r="K9" s="1486" t="str">
        <f>IF(入学願書!Q9="","",入学願書!Q9)</f>
        <v/>
      </c>
      <c r="L9" s="1487"/>
      <c r="M9" s="1487"/>
      <c r="N9" s="1487"/>
      <c r="O9" s="1487"/>
      <c r="P9" s="1487"/>
      <c r="Q9" s="1487"/>
      <c r="R9" s="1487"/>
      <c r="S9" s="1487"/>
      <c r="T9" s="1487"/>
      <c r="U9" s="1487"/>
      <c r="V9" s="1487"/>
      <c r="W9" s="1487"/>
      <c r="X9" s="1487"/>
      <c r="Y9" s="1487"/>
      <c r="Z9" s="1487"/>
      <c r="AA9" s="1487"/>
      <c r="AB9" s="1487"/>
      <c r="AC9" s="1487"/>
      <c r="AD9" s="1487"/>
      <c r="AE9" s="1487"/>
      <c r="AF9" s="1487"/>
      <c r="AG9" s="1487"/>
      <c r="AH9" s="1487"/>
      <c r="AI9" s="1487"/>
      <c r="AJ9" s="1487"/>
      <c r="AK9" s="1487"/>
      <c r="AL9" s="1487"/>
      <c r="AM9" s="1487"/>
      <c r="AN9" s="1487"/>
      <c r="AO9" s="1487"/>
      <c r="AP9" s="1487"/>
      <c r="AQ9" s="1487"/>
      <c r="AR9" s="1488"/>
      <c r="BC9" s="1482" t="s">
        <v>561</v>
      </c>
      <c r="BD9" s="1483"/>
      <c r="BE9" s="1483"/>
      <c r="BF9" s="1483"/>
      <c r="BG9" s="1483"/>
      <c r="BH9" s="1484"/>
      <c r="BI9" s="1486" t="str">
        <f>IF(入学願書!Q9="","",入学願書!Q9)</f>
        <v/>
      </c>
      <c r="BJ9" s="1487"/>
      <c r="BK9" s="1487"/>
      <c r="BL9" s="1487"/>
      <c r="BM9" s="1487"/>
      <c r="BN9" s="1487"/>
      <c r="BO9" s="1487"/>
      <c r="BP9" s="1487"/>
      <c r="BQ9" s="1487"/>
      <c r="BR9" s="1487"/>
      <c r="BS9" s="1487"/>
      <c r="BT9" s="1487"/>
      <c r="BU9" s="1487"/>
      <c r="BV9" s="1487"/>
      <c r="BW9" s="1487"/>
      <c r="BX9" s="1487"/>
      <c r="BY9" s="1487"/>
      <c r="BZ9" s="1487"/>
      <c r="CA9" s="1487"/>
      <c r="CB9" s="1487"/>
      <c r="CC9" s="1487"/>
      <c r="CD9" s="1487"/>
      <c r="CE9" s="1487"/>
      <c r="CF9" s="1487"/>
      <c r="CG9" s="1487"/>
      <c r="CH9" s="1487"/>
      <c r="CI9" s="1487"/>
      <c r="CJ9" s="1487"/>
      <c r="CK9" s="1487"/>
      <c r="CL9" s="1487"/>
      <c r="CM9" s="1487"/>
      <c r="CN9" s="1487"/>
      <c r="CO9" s="1487"/>
      <c r="CP9" s="1488"/>
    </row>
    <row r="10" spans="1:98" ht="19.649999999999999" customHeight="1">
      <c r="E10" s="1455" t="s">
        <v>562</v>
      </c>
      <c r="F10" s="1456"/>
      <c r="G10" s="1456"/>
      <c r="H10" s="1456"/>
      <c r="I10" s="1456"/>
      <c r="J10" s="1457"/>
      <c r="K10" s="1489"/>
      <c r="L10" s="1490"/>
      <c r="M10" s="1490"/>
      <c r="N10" s="1490"/>
      <c r="O10" s="1490"/>
      <c r="P10" s="1490"/>
      <c r="Q10" s="1490"/>
      <c r="R10" s="1490"/>
      <c r="S10" s="1490"/>
      <c r="T10" s="1490"/>
      <c r="U10" s="1490"/>
      <c r="V10" s="1490"/>
      <c r="W10" s="1490"/>
      <c r="X10" s="1490"/>
      <c r="Y10" s="1490"/>
      <c r="Z10" s="1490"/>
      <c r="AA10" s="1490"/>
      <c r="AB10" s="1490"/>
      <c r="AC10" s="1490"/>
      <c r="AD10" s="1490"/>
      <c r="AE10" s="1490"/>
      <c r="AF10" s="1490"/>
      <c r="AG10" s="1490"/>
      <c r="AH10" s="1490"/>
      <c r="AI10" s="1490"/>
      <c r="AJ10" s="1490"/>
      <c r="AK10" s="1490"/>
      <c r="AL10" s="1490"/>
      <c r="AM10" s="1490"/>
      <c r="AN10" s="1490"/>
      <c r="AO10" s="1490"/>
      <c r="AP10" s="1490"/>
      <c r="AQ10" s="1490"/>
      <c r="AR10" s="1491"/>
      <c r="BC10" s="1455" t="s">
        <v>562</v>
      </c>
      <c r="BD10" s="1456"/>
      <c r="BE10" s="1456"/>
      <c r="BF10" s="1456"/>
      <c r="BG10" s="1456"/>
      <c r="BH10" s="1457"/>
      <c r="BI10" s="1489"/>
      <c r="BJ10" s="1490"/>
      <c r="BK10" s="1490"/>
      <c r="BL10" s="1490"/>
      <c r="BM10" s="1490"/>
      <c r="BN10" s="1490"/>
      <c r="BO10" s="1490"/>
      <c r="BP10" s="1490"/>
      <c r="BQ10" s="1490"/>
      <c r="BR10" s="1490"/>
      <c r="BS10" s="1490"/>
      <c r="BT10" s="1490"/>
      <c r="BU10" s="1490"/>
      <c r="BV10" s="1490"/>
      <c r="BW10" s="1490"/>
      <c r="BX10" s="1490"/>
      <c r="BY10" s="1490"/>
      <c r="BZ10" s="1490"/>
      <c r="CA10" s="1490"/>
      <c r="CB10" s="1490"/>
      <c r="CC10" s="1490"/>
      <c r="CD10" s="1490"/>
      <c r="CE10" s="1490"/>
      <c r="CF10" s="1490"/>
      <c r="CG10" s="1490"/>
      <c r="CH10" s="1490"/>
      <c r="CI10" s="1490"/>
      <c r="CJ10" s="1490"/>
      <c r="CK10" s="1490"/>
      <c r="CL10" s="1490"/>
      <c r="CM10" s="1490"/>
      <c r="CN10" s="1490"/>
      <c r="CO10" s="1490"/>
      <c r="CP10" s="1491"/>
    </row>
    <row r="11" spans="1:98" ht="19.649999999999999" customHeight="1">
      <c r="E11" s="1482" t="s">
        <v>563</v>
      </c>
      <c r="F11" s="1483"/>
      <c r="G11" s="1483"/>
      <c r="H11" s="1483"/>
      <c r="I11" s="1483"/>
      <c r="J11" s="1484"/>
      <c r="K11" s="1458" t="str">
        <f>IF(入学願書!G13="","",入学願書!G13&amp;"("&amp;入学願書!G12&amp;")")</f>
        <v/>
      </c>
      <c r="L11" s="1459"/>
      <c r="M11" s="1459"/>
      <c r="N11" s="1459"/>
      <c r="O11" s="1459"/>
      <c r="P11" s="1459"/>
      <c r="Q11" s="1459"/>
      <c r="R11" s="1459"/>
      <c r="S11" s="1459"/>
      <c r="T11" s="1459"/>
      <c r="U11" s="1459"/>
      <c r="V11" s="1459"/>
      <c r="W11" s="1459"/>
      <c r="X11" s="1460"/>
      <c r="Y11" s="1482" t="s">
        <v>14</v>
      </c>
      <c r="Z11" s="1483"/>
      <c r="AA11" s="1483"/>
      <c r="AB11" s="1483"/>
      <c r="AC11" s="1483"/>
      <c r="AD11" s="1464" t="str">
        <f>IF(入学願書!G10="","",入学願書!G10)</f>
        <v/>
      </c>
      <c r="AE11" s="1465"/>
      <c r="AF11" s="1465"/>
      <c r="AG11" s="1465"/>
      <c r="AH11" s="1465"/>
      <c r="AI11" s="1465"/>
      <c r="AJ11" s="1466"/>
      <c r="AK11" s="1482" t="s">
        <v>15</v>
      </c>
      <c r="AL11" s="1483"/>
      <c r="AM11" s="1484"/>
      <c r="AN11" s="1470" t="str">
        <f>IF(入学願書!S10="男(Male)","男(Male)",IF(入学願書!S10="女(Female)","女(Female)",""))</f>
        <v/>
      </c>
      <c r="AO11" s="1470"/>
      <c r="AP11" s="1470"/>
      <c r="AQ11" s="1470"/>
      <c r="AR11" s="1471"/>
      <c r="BC11" s="1482" t="s">
        <v>563</v>
      </c>
      <c r="BD11" s="1483"/>
      <c r="BE11" s="1483"/>
      <c r="BF11" s="1483"/>
      <c r="BG11" s="1483"/>
      <c r="BH11" s="1484"/>
      <c r="BI11" s="1458" t="str">
        <f>IF(入学願書!G13="","",入学願書!G13&amp;"("&amp;入学願書!G12&amp;")")</f>
        <v/>
      </c>
      <c r="BJ11" s="1459"/>
      <c r="BK11" s="1459"/>
      <c r="BL11" s="1459"/>
      <c r="BM11" s="1459"/>
      <c r="BN11" s="1459"/>
      <c r="BO11" s="1459"/>
      <c r="BP11" s="1459"/>
      <c r="BQ11" s="1459"/>
      <c r="BR11" s="1459"/>
      <c r="BS11" s="1459"/>
      <c r="BT11" s="1459"/>
      <c r="BU11" s="1459"/>
      <c r="BV11" s="1460"/>
      <c r="BW11" s="1482" t="s">
        <v>14</v>
      </c>
      <c r="BX11" s="1483"/>
      <c r="BY11" s="1483"/>
      <c r="BZ11" s="1483"/>
      <c r="CA11" s="1483"/>
      <c r="CB11" s="1474" t="str">
        <f>IF(入学願書!G10="","",入学願書!G10)</f>
        <v/>
      </c>
      <c r="CC11" s="1475"/>
      <c r="CD11" s="1475"/>
      <c r="CE11" s="1475"/>
      <c r="CF11" s="1475"/>
      <c r="CG11" s="1475"/>
      <c r="CH11" s="1476"/>
      <c r="CI11" s="1482" t="s">
        <v>15</v>
      </c>
      <c r="CJ11" s="1483"/>
      <c r="CK11" s="1484"/>
      <c r="CL11" s="1470" t="str">
        <f>IF(入学願書!S10="男(Male)","男(Male)",IF(入学願書!S10="女(Female)","女(Female)",""))</f>
        <v/>
      </c>
      <c r="CM11" s="1470"/>
      <c r="CN11" s="1470"/>
      <c r="CO11" s="1470"/>
      <c r="CP11" s="1471"/>
    </row>
    <row r="12" spans="1:98" ht="19.649999999999999" customHeight="1">
      <c r="E12" s="1455" t="s">
        <v>268</v>
      </c>
      <c r="F12" s="1456"/>
      <c r="G12" s="1456"/>
      <c r="H12" s="1456"/>
      <c r="I12" s="1456"/>
      <c r="J12" s="1457"/>
      <c r="K12" s="1461"/>
      <c r="L12" s="1462"/>
      <c r="M12" s="1462"/>
      <c r="N12" s="1462"/>
      <c r="O12" s="1462"/>
      <c r="P12" s="1462"/>
      <c r="Q12" s="1462"/>
      <c r="R12" s="1462"/>
      <c r="S12" s="1462"/>
      <c r="T12" s="1462"/>
      <c r="U12" s="1462"/>
      <c r="V12" s="1462"/>
      <c r="W12" s="1462"/>
      <c r="X12" s="1463"/>
      <c r="Y12" s="1455" t="s">
        <v>564</v>
      </c>
      <c r="Z12" s="1456"/>
      <c r="AA12" s="1456"/>
      <c r="AB12" s="1456"/>
      <c r="AC12" s="1456"/>
      <c r="AD12" s="1467"/>
      <c r="AE12" s="1468"/>
      <c r="AF12" s="1468"/>
      <c r="AG12" s="1468"/>
      <c r="AH12" s="1468"/>
      <c r="AI12" s="1468"/>
      <c r="AJ12" s="1469"/>
      <c r="AK12" s="1455" t="s">
        <v>255</v>
      </c>
      <c r="AL12" s="1456"/>
      <c r="AM12" s="1457"/>
      <c r="AN12" s="1472"/>
      <c r="AO12" s="1472"/>
      <c r="AP12" s="1472"/>
      <c r="AQ12" s="1472"/>
      <c r="AR12" s="1473"/>
      <c r="BC12" s="1455" t="s">
        <v>268</v>
      </c>
      <c r="BD12" s="1456"/>
      <c r="BE12" s="1456"/>
      <c r="BF12" s="1456"/>
      <c r="BG12" s="1456"/>
      <c r="BH12" s="1457"/>
      <c r="BI12" s="1461"/>
      <c r="BJ12" s="1462"/>
      <c r="BK12" s="1462"/>
      <c r="BL12" s="1462"/>
      <c r="BM12" s="1462"/>
      <c r="BN12" s="1462"/>
      <c r="BO12" s="1462"/>
      <c r="BP12" s="1462"/>
      <c r="BQ12" s="1462"/>
      <c r="BR12" s="1462"/>
      <c r="BS12" s="1462"/>
      <c r="BT12" s="1462"/>
      <c r="BU12" s="1462"/>
      <c r="BV12" s="1463"/>
      <c r="BW12" s="1455" t="s">
        <v>564</v>
      </c>
      <c r="BX12" s="1456"/>
      <c r="BY12" s="1456"/>
      <c r="BZ12" s="1456"/>
      <c r="CA12" s="1456"/>
      <c r="CB12" s="1477"/>
      <c r="CC12" s="1478"/>
      <c r="CD12" s="1478"/>
      <c r="CE12" s="1478"/>
      <c r="CF12" s="1478"/>
      <c r="CG12" s="1478"/>
      <c r="CH12" s="1479"/>
      <c r="CI12" s="1455" t="s">
        <v>255</v>
      </c>
      <c r="CJ12" s="1456"/>
      <c r="CK12" s="1457"/>
      <c r="CL12" s="1472"/>
      <c r="CM12" s="1472"/>
      <c r="CN12" s="1472"/>
      <c r="CO12" s="1472"/>
      <c r="CP12" s="1473"/>
    </row>
    <row r="13" spans="1:98" ht="19.649999999999999" customHeight="1">
      <c r="E13" s="213"/>
      <c r="F13" s="213"/>
      <c r="G13" s="213"/>
      <c r="H13" s="213"/>
      <c r="I13" s="213"/>
      <c r="J13" s="213"/>
      <c r="K13" s="213"/>
      <c r="L13" s="214"/>
      <c r="M13" s="214"/>
      <c r="N13" s="213"/>
      <c r="O13" s="213"/>
      <c r="P13" s="213"/>
      <c r="Q13" s="213"/>
      <c r="R13" s="213"/>
      <c r="S13" s="213"/>
      <c r="T13" s="213"/>
      <c r="U13" s="213"/>
      <c r="V13" s="213"/>
      <c r="W13" s="213"/>
      <c r="X13" s="213"/>
      <c r="Y13" s="213"/>
      <c r="Z13" s="213"/>
      <c r="AA13" s="213"/>
      <c r="AB13" s="213"/>
      <c r="AC13" s="213"/>
      <c r="AG13" s="213"/>
      <c r="AH13" s="213"/>
      <c r="AI13" s="213"/>
      <c r="AJ13" s="213"/>
      <c r="AK13" s="213"/>
      <c r="AL13" s="213"/>
      <c r="AR13" s="213"/>
      <c r="AS13" s="213"/>
      <c r="AT13" s="213"/>
      <c r="BC13" s="213"/>
      <c r="BD13" s="213"/>
      <c r="BE13" s="213"/>
      <c r="BF13" s="213"/>
      <c r="BG13" s="213"/>
      <c r="BH13" s="213"/>
      <c r="BI13" s="213"/>
      <c r="BJ13" s="214"/>
      <c r="BK13" s="214"/>
      <c r="BL13" s="213"/>
      <c r="BM13" s="213"/>
      <c r="BN13" s="213"/>
      <c r="BO13" s="213"/>
      <c r="BP13" s="213"/>
      <c r="BQ13" s="213"/>
      <c r="BR13" s="213"/>
      <c r="BS13" s="213"/>
      <c r="BT13" s="213"/>
      <c r="BU13" s="213"/>
      <c r="BV13" s="213"/>
      <c r="BW13" s="213"/>
      <c r="BX13" s="213"/>
      <c r="BY13" s="213"/>
      <c r="BZ13" s="213"/>
      <c r="CA13" s="213"/>
      <c r="CE13" s="213"/>
      <c r="CF13" s="213"/>
      <c r="CG13" s="213"/>
      <c r="CH13" s="213"/>
      <c r="CI13" s="213"/>
      <c r="CJ13" s="213"/>
      <c r="CP13" s="213"/>
      <c r="CQ13" s="213"/>
      <c r="CR13" s="213"/>
    </row>
    <row r="14" spans="1:98" ht="19.649999999999999" customHeight="1">
      <c r="A14" s="1441" t="s">
        <v>565</v>
      </c>
      <c r="B14" s="1441"/>
      <c r="C14" s="1441"/>
      <c r="D14" s="1441"/>
      <c r="E14" s="1441"/>
      <c r="F14" s="1441"/>
      <c r="G14" s="1441"/>
      <c r="H14" s="1441"/>
      <c r="I14" s="1441"/>
      <c r="J14" s="1441"/>
      <c r="K14" s="1441"/>
      <c r="L14" s="1441"/>
      <c r="M14" s="1441"/>
      <c r="N14" s="1441"/>
      <c r="O14" s="1441"/>
      <c r="P14" s="1441"/>
      <c r="Q14" s="1441"/>
      <c r="R14" s="1441"/>
      <c r="S14" s="1441"/>
      <c r="T14" s="1441"/>
      <c r="U14" s="1441"/>
      <c r="V14" s="1441"/>
      <c r="W14" s="1441"/>
      <c r="X14" s="1441"/>
      <c r="Y14" s="1441"/>
      <c r="Z14" s="1441"/>
      <c r="AA14" s="1441"/>
      <c r="AB14" s="1441"/>
      <c r="AC14" s="1441"/>
      <c r="AD14" s="1441"/>
      <c r="AE14" s="1441"/>
      <c r="AF14" s="1441"/>
      <c r="AG14" s="1441"/>
      <c r="AH14" s="1441"/>
      <c r="AI14" s="1441"/>
      <c r="AJ14" s="1441"/>
      <c r="AK14" s="1441"/>
      <c r="AL14" s="1441"/>
      <c r="AM14" s="1441"/>
      <c r="AN14" s="1441"/>
      <c r="AO14" s="1441"/>
      <c r="AP14" s="1441"/>
      <c r="AQ14" s="1441"/>
      <c r="AR14" s="1441"/>
      <c r="AS14" s="1441"/>
      <c r="AT14" s="1441"/>
      <c r="AU14" s="1441"/>
      <c r="AV14" s="1441"/>
      <c r="AY14" s="1441" t="s">
        <v>565</v>
      </c>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T14" s="1441"/>
    </row>
    <row r="15" spans="1:98" ht="19.649999999999999" customHeight="1">
      <c r="A15" s="1441"/>
      <c r="B15" s="1441"/>
      <c r="C15" s="1441"/>
      <c r="D15" s="1441"/>
      <c r="E15" s="1441"/>
      <c r="F15" s="1441"/>
      <c r="G15" s="1441"/>
      <c r="H15" s="1441"/>
      <c r="I15" s="1441"/>
      <c r="J15" s="1441"/>
      <c r="K15" s="1441"/>
      <c r="L15" s="1441"/>
      <c r="M15" s="1441"/>
      <c r="N15" s="1441"/>
      <c r="O15" s="1441"/>
      <c r="P15" s="1441"/>
      <c r="Q15" s="1441"/>
      <c r="R15" s="1441"/>
      <c r="S15" s="1441"/>
      <c r="T15" s="1441"/>
      <c r="U15" s="1441"/>
      <c r="V15" s="1441"/>
      <c r="W15" s="1441"/>
      <c r="X15" s="1441"/>
      <c r="Y15" s="1441"/>
      <c r="Z15" s="1441"/>
      <c r="AA15" s="1441"/>
      <c r="AB15" s="1441"/>
      <c r="AC15" s="1441"/>
      <c r="AD15" s="1441"/>
      <c r="AE15" s="1441"/>
      <c r="AF15" s="1441"/>
      <c r="AG15" s="1441"/>
      <c r="AH15" s="1441"/>
      <c r="AI15" s="1441"/>
      <c r="AJ15" s="1441"/>
      <c r="AK15" s="1441"/>
      <c r="AL15" s="1441"/>
      <c r="AM15" s="1441"/>
      <c r="AN15" s="1441"/>
      <c r="AO15" s="1441"/>
      <c r="AP15" s="1441"/>
      <c r="AQ15" s="1441"/>
      <c r="AR15" s="1441"/>
      <c r="AS15" s="1441"/>
      <c r="AT15" s="1441"/>
      <c r="AU15" s="1441"/>
      <c r="AV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T15" s="1441"/>
    </row>
    <row r="16" spans="1:98" ht="19.649999999999999" customHeight="1">
      <c r="A16" s="1424" t="s">
        <v>566</v>
      </c>
      <c r="B16" s="1424"/>
      <c r="C16" s="1424"/>
      <c r="D16" s="1424"/>
      <c r="E16" s="1424"/>
      <c r="F16" s="1424"/>
      <c r="G16" s="1424"/>
      <c r="H16" s="1424"/>
      <c r="I16" s="1424"/>
      <c r="J16" s="1424"/>
      <c r="K16" s="1424"/>
      <c r="L16" s="1424"/>
      <c r="M16" s="1424"/>
      <c r="N16" s="1424"/>
      <c r="O16" s="1424"/>
      <c r="P16" s="1424"/>
      <c r="Q16" s="1424"/>
      <c r="R16" s="1424"/>
      <c r="S16" s="1424"/>
      <c r="T16" s="1424"/>
      <c r="U16" s="1424"/>
      <c r="V16" s="1424"/>
      <c r="W16" s="1424"/>
      <c r="X16" s="1424"/>
      <c r="Y16" s="1424"/>
      <c r="Z16" s="1424"/>
      <c r="AA16" s="1424"/>
      <c r="AB16" s="1424"/>
      <c r="AC16" s="1424"/>
      <c r="AD16" s="1424"/>
      <c r="AE16" s="1424"/>
      <c r="AF16" s="1424"/>
      <c r="AG16" s="1424"/>
      <c r="AH16" s="1424"/>
      <c r="AI16" s="1424"/>
      <c r="AJ16" s="1424"/>
      <c r="AK16" s="1424"/>
      <c r="AL16" s="1424"/>
      <c r="AM16" s="1424"/>
      <c r="AN16" s="1424"/>
      <c r="AO16" s="1424"/>
      <c r="AP16" s="1424"/>
      <c r="AQ16" s="1424"/>
      <c r="AR16" s="1424"/>
      <c r="AS16" s="1424"/>
      <c r="AT16" s="1424"/>
      <c r="AU16" s="1424"/>
      <c r="AV16" s="1424"/>
      <c r="AY16" s="1424" t="s">
        <v>566</v>
      </c>
      <c r="AZ16" s="1424"/>
      <c r="BA16" s="1424"/>
      <c r="BB16" s="1424"/>
      <c r="BC16" s="1424"/>
      <c r="BD16" s="1424"/>
      <c r="BE16" s="1424"/>
      <c r="BF16" s="1424"/>
      <c r="BG16" s="1424"/>
      <c r="BH16" s="1424"/>
      <c r="BI16" s="1424"/>
      <c r="BJ16" s="1424"/>
      <c r="BK16" s="1424"/>
      <c r="BL16" s="1424"/>
      <c r="BM16" s="1424"/>
      <c r="BN16" s="1424"/>
      <c r="BO16" s="1424"/>
      <c r="BP16" s="1424"/>
      <c r="BQ16" s="1424"/>
      <c r="BR16" s="1424"/>
      <c r="BS16" s="1424"/>
      <c r="BT16" s="1424"/>
      <c r="BU16" s="1424"/>
      <c r="BV16" s="1424"/>
      <c r="BW16" s="1424"/>
      <c r="BX16" s="1424"/>
      <c r="BY16" s="1424"/>
      <c r="BZ16" s="1424"/>
      <c r="CA16" s="1424"/>
      <c r="CB16" s="1424"/>
      <c r="CC16" s="1424"/>
      <c r="CD16" s="1424"/>
      <c r="CE16" s="1424"/>
      <c r="CF16" s="1424"/>
      <c r="CG16" s="1424"/>
      <c r="CH16" s="1424"/>
      <c r="CI16" s="1424"/>
      <c r="CJ16" s="1424"/>
      <c r="CK16" s="1424"/>
      <c r="CL16" s="1424"/>
      <c r="CM16" s="1424"/>
      <c r="CN16" s="1424"/>
      <c r="CO16" s="1424"/>
      <c r="CP16" s="1424"/>
      <c r="CQ16" s="1424"/>
      <c r="CR16" s="1424"/>
      <c r="CS16" s="1424"/>
      <c r="CT16" s="1424"/>
    </row>
    <row r="17" spans="1:98" ht="19.649999999999999" customHeight="1">
      <c r="A17" s="1424"/>
      <c r="B17" s="1424"/>
      <c r="C17" s="1424"/>
      <c r="D17" s="1424"/>
      <c r="E17" s="1424"/>
      <c r="F17" s="1424"/>
      <c r="G17" s="1424"/>
      <c r="H17" s="1424"/>
      <c r="I17" s="1424"/>
      <c r="J17" s="1424"/>
      <c r="K17" s="1424"/>
      <c r="L17" s="1424"/>
      <c r="M17" s="1424"/>
      <c r="N17" s="1424"/>
      <c r="O17" s="1424"/>
      <c r="P17" s="1424"/>
      <c r="Q17" s="1424"/>
      <c r="R17" s="1424"/>
      <c r="S17" s="1424"/>
      <c r="T17" s="1424"/>
      <c r="U17" s="1424"/>
      <c r="V17" s="1424"/>
      <c r="W17" s="1424"/>
      <c r="X17" s="1424"/>
      <c r="Y17" s="1424"/>
      <c r="Z17" s="1424"/>
      <c r="AA17" s="1424"/>
      <c r="AB17" s="1424"/>
      <c r="AC17" s="1424"/>
      <c r="AD17" s="1424"/>
      <c r="AE17" s="1424"/>
      <c r="AF17" s="1424"/>
      <c r="AG17" s="1424"/>
      <c r="AH17" s="1424"/>
      <c r="AI17" s="1424"/>
      <c r="AJ17" s="1424"/>
      <c r="AK17" s="1424"/>
      <c r="AL17" s="1424"/>
      <c r="AM17" s="1424"/>
      <c r="AN17" s="1424"/>
      <c r="AO17" s="1424"/>
      <c r="AP17" s="1424"/>
      <c r="AQ17" s="1424"/>
      <c r="AR17" s="1424"/>
      <c r="AS17" s="1424"/>
      <c r="AT17" s="1424"/>
      <c r="AU17" s="1424"/>
      <c r="AV17" s="1424"/>
      <c r="AY17" s="1424"/>
      <c r="AZ17" s="1424"/>
      <c r="BA17" s="1424"/>
      <c r="BB17" s="1424"/>
      <c r="BC17" s="1424"/>
      <c r="BD17" s="1424"/>
      <c r="BE17" s="1424"/>
      <c r="BF17" s="1424"/>
      <c r="BG17" s="1424"/>
      <c r="BH17" s="1424"/>
      <c r="BI17" s="1424"/>
      <c r="BJ17" s="1424"/>
      <c r="BK17" s="1424"/>
      <c r="BL17" s="1424"/>
      <c r="BM17" s="1424"/>
      <c r="BN17" s="1424"/>
      <c r="BO17" s="1424"/>
      <c r="BP17" s="1424"/>
      <c r="BQ17" s="1424"/>
      <c r="BR17" s="1424"/>
      <c r="BS17" s="1424"/>
      <c r="BT17" s="1424"/>
      <c r="BU17" s="1424"/>
      <c r="BV17" s="1424"/>
      <c r="BW17" s="1424"/>
      <c r="BX17" s="1424"/>
      <c r="BY17" s="1424"/>
      <c r="BZ17" s="1424"/>
      <c r="CA17" s="1424"/>
      <c r="CB17" s="1424"/>
      <c r="CC17" s="1424"/>
      <c r="CD17" s="1424"/>
      <c r="CE17" s="1424"/>
      <c r="CF17" s="1424"/>
      <c r="CG17" s="1424"/>
      <c r="CH17" s="1424"/>
      <c r="CI17" s="1424"/>
      <c r="CJ17" s="1424"/>
      <c r="CK17" s="1424"/>
      <c r="CL17" s="1424"/>
      <c r="CM17" s="1424"/>
      <c r="CN17" s="1424"/>
      <c r="CO17" s="1424"/>
      <c r="CP17" s="1424"/>
      <c r="CQ17" s="1424"/>
      <c r="CR17" s="1424"/>
      <c r="CS17" s="1424"/>
      <c r="CT17" s="1424"/>
    </row>
    <row r="18" spans="1:98" ht="6.75" customHeight="1"/>
    <row r="19" spans="1:98" ht="18.75" customHeight="1">
      <c r="A19" s="1453" t="s">
        <v>567</v>
      </c>
      <c r="B19" s="1453"/>
      <c r="C19" s="1453"/>
      <c r="D19" s="1453"/>
      <c r="E19" s="1453"/>
      <c r="F19" s="1453"/>
      <c r="G19" s="1453"/>
      <c r="H19" s="1453"/>
      <c r="I19" s="1453"/>
      <c r="J19" s="1453"/>
      <c r="K19" s="1453"/>
      <c r="L19" s="1453"/>
      <c r="M19" s="1453"/>
      <c r="N19" s="1453"/>
      <c r="O19" s="1453"/>
      <c r="P19" s="1453"/>
      <c r="Q19" s="1453"/>
      <c r="R19" s="1453"/>
      <c r="S19" s="1453"/>
      <c r="T19" s="1453"/>
      <c r="U19" s="1453"/>
      <c r="V19" s="1453"/>
      <c r="W19" s="1453"/>
      <c r="X19" s="1453"/>
      <c r="Y19" s="1453"/>
      <c r="Z19" s="1453"/>
      <c r="AA19" s="1453"/>
      <c r="AB19" s="1453"/>
      <c r="AC19" s="1453"/>
      <c r="AD19" s="1453"/>
      <c r="AE19" s="1453"/>
      <c r="AF19" s="1453"/>
      <c r="AG19" s="1453"/>
      <c r="AH19" s="1453"/>
      <c r="AI19" s="1453"/>
      <c r="AJ19" s="1453"/>
      <c r="AK19" s="1453"/>
      <c r="AL19" s="1453"/>
      <c r="AM19" s="1453"/>
      <c r="AN19" s="1453"/>
      <c r="AO19" s="1453"/>
      <c r="AP19" s="1453"/>
      <c r="AQ19" s="1453"/>
      <c r="AR19" s="1453"/>
      <c r="AS19" s="1453"/>
      <c r="AT19" s="1453"/>
      <c r="AU19" s="1453"/>
      <c r="AV19" s="1453"/>
      <c r="AY19" s="1453" t="s">
        <v>567</v>
      </c>
      <c r="AZ19" s="1453"/>
      <c r="BA19" s="1453"/>
      <c r="BB19" s="1453"/>
      <c r="BC19" s="1453"/>
      <c r="BD19" s="1453"/>
      <c r="BE19" s="1453"/>
      <c r="BF19" s="1453"/>
      <c r="BG19" s="1453"/>
      <c r="BH19" s="1453"/>
      <c r="BI19" s="1453"/>
      <c r="BJ19" s="1453"/>
      <c r="BK19" s="1453"/>
      <c r="BL19" s="1453"/>
      <c r="BM19" s="1453"/>
      <c r="BN19" s="1453"/>
      <c r="BO19" s="1453"/>
      <c r="BP19" s="1453"/>
      <c r="BQ19" s="1453"/>
      <c r="BR19" s="1453"/>
      <c r="BS19" s="1453"/>
      <c r="BT19" s="1453"/>
      <c r="BU19" s="1453"/>
      <c r="BV19" s="1453"/>
      <c r="BW19" s="1453"/>
      <c r="BX19" s="1453"/>
      <c r="BY19" s="1453"/>
      <c r="BZ19" s="1453"/>
      <c r="CA19" s="1453"/>
      <c r="CB19" s="1453"/>
      <c r="CC19" s="1453"/>
      <c r="CD19" s="1453"/>
      <c r="CE19" s="1453"/>
      <c r="CF19" s="1453"/>
      <c r="CG19" s="1453"/>
      <c r="CH19" s="1453"/>
      <c r="CI19" s="1453"/>
      <c r="CJ19" s="1453"/>
      <c r="CK19" s="1453"/>
      <c r="CL19" s="1453"/>
      <c r="CM19" s="1453"/>
      <c r="CN19" s="1453"/>
      <c r="CO19" s="1453"/>
      <c r="CP19" s="1453"/>
      <c r="CQ19" s="1453"/>
      <c r="CR19" s="1453"/>
      <c r="CS19" s="1453"/>
      <c r="CT19" s="1453"/>
    </row>
    <row r="21" spans="1:98" ht="22.5" customHeight="1">
      <c r="A21" s="1440" t="s">
        <v>568</v>
      </c>
      <c r="B21" s="1440"/>
      <c r="C21" s="1440"/>
      <c r="D21" s="1440"/>
      <c r="E21" s="1440"/>
      <c r="F21" s="1440"/>
      <c r="G21" s="1440"/>
      <c r="H21" s="1440"/>
      <c r="I21" s="1440"/>
      <c r="J21" s="1440"/>
      <c r="K21" s="1440"/>
      <c r="L21" s="1440"/>
      <c r="M21" s="1440"/>
      <c r="N21" s="1440"/>
      <c r="O21" s="1440"/>
      <c r="P21" s="1440"/>
      <c r="Q21" s="1440"/>
      <c r="R21" s="1440"/>
      <c r="S21" s="1440"/>
      <c r="T21" s="1440"/>
      <c r="U21" s="1440"/>
      <c r="V21" s="1440"/>
      <c r="W21" s="1440"/>
      <c r="X21" s="1440"/>
      <c r="Y21" s="1440"/>
      <c r="Z21" s="1440"/>
      <c r="AA21" s="1440"/>
      <c r="AB21" s="1440"/>
      <c r="AC21" s="1440"/>
      <c r="AD21" s="1440"/>
      <c r="AE21" s="1440"/>
      <c r="AF21" s="1440"/>
      <c r="AG21" s="1440"/>
      <c r="AH21" s="1440"/>
      <c r="AI21" s="1440"/>
      <c r="AJ21" s="1440"/>
      <c r="AK21" s="1440"/>
      <c r="AL21" s="1440"/>
      <c r="AM21" s="1440"/>
      <c r="AN21" s="1440"/>
      <c r="AO21" s="1440"/>
      <c r="AP21" s="1440"/>
      <c r="AQ21" s="1440"/>
      <c r="AR21" s="1440"/>
      <c r="AS21" s="1440"/>
      <c r="AT21" s="1440"/>
      <c r="AU21" s="1440"/>
      <c r="AV21" s="1440"/>
      <c r="AY21" s="1440" t="s">
        <v>568</v>
      </c>
      <c r="AZ21" s="1440"/>
      <c r="BA21" s="1440"/>
      <c r="BB21" s="1440"/>
      <c r="BC21" s="1440"/>
      <c r="BD21" s="1440"/>
      <c r="BE21" s="1440"/>
      <c r="BF21" s="1440"/>
      <c r="BG21" s="1440"/>
      <c r="BH21" s="1440"/>
      <c r="BI21" s="1440"/>
      <c r="BJ21" s="1440"/>
      <c r="BK21" s="1440"/>
      <c r="BL21" s="1440"/>
      <c r="BM21" s="1440"/>
      <c r="BN21" s="1440"/>
      <c r="BO21" s="1440"/>
      <c r="BP21" s="1440"/>
      <c r="BQ21" s="1440"/>
      <c r="BR21" s="1440"/>
      <c r="BS21" s="1440"/>
      <c r="BT21" s="1440"/>
      <c r="BU21" s="1440"/>
      <c r="BV21" s="1440"/>
      <c r="BW21" s="1440"/>
      <c r="BX21" s="1440"/>
      <c r="BY21" s="1440"/>
      <c r="BZ21" s="1440"/>
      <c r="CA21" s="1440"/>
      <c r="CB21" s="1440"/>
      <c r="CC21" s="1440"/>
      <c r="CD21" s="1440"/>
      <c r="CE21" s="1440"/>
      <c r="CF21" s="1440"/>
      <c r="CG21" s="1440"/>
      <c r="CH21" s="1440"/>
      <c r="CI21" s="1440"/>
      <c r="CJ21" s="1440"/>
      <c r="CK21" s="1440"/>
      <c r="CL21" s="1440"/>
      <c r="CM21" s="1440"/>
      <c r="CN21" s="1440"/>
      <c r="CO21" s="1440"/>
      <c r="CP21" s="1440"/>
      <c r="CQ21" s="1440"/>
      <c r="CR21" s="1440"/>
      <c r="CS21" s="1440"/>
      <c r="CT21" s="1440"/>
    </row>
    <row r="22" spans="1:98" ht="19.649999999999999" customHeight="1">
      <c r="A22" s="1402" t="s">
        <v>569</v>
      </c>
      <c r="B22" s="1402"/>
      <c r="C22" s="1402"/>
      <c r="D22" s="1402"/>
      <c r="E22" s="1402"/>
      <c r="F22" s="1402"/>
      <c r="G22" s="1402"/>
      <c r="H22" s="1402"/>
      <c r="I22" s="1402"/>
      <c r="J22" s="1402"/>
      <c r="K22" s="1402"/>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402"/>
      <c r="AR22" s="1402"/>
      <c r="AS22" s="1402"/>
      <c r="AT22" s="1402"/>
      <c r="AU22" s="1402"/>
      <c r="AV22" s="1402"/>
      <c r="AY22" s="1402" t="s">
        <v>569</v>
      </c>
      <c r="AZ22" s="1402"/>
      <c r="BA22" s="1402"/>
      <c r="BB22" s="1402"/>
      <c r="BC22" s="1402"/>
      <c r="BD22" s="1402"/>
      <c r="BE22" s="1402"/>
      <c r="BF22" s="1402"/>
      <c r="BG22" s="1402"/>
      <c r="BH22" s="1402"/>
      <c r="BI22" s="1402"/>
      <c r="BJ22" s="1402"/>
      <c r="BK22" s="1402"/>
      <c r="BL22" s="1402"/>
      <c r="BM22" s="1402"/>
      <c r="BN22" s="1402"/>
      <c r="BO22" s="1402"/>
      <c r="BP22" s="1402"/>
      <c r="BQ22" s="1402"/>
      <c r="BR22" s="1402"/>
      <c r="BS22" s="1402"/>
      <c r="BT22" s="1402"/>
      <c r="BU22" s="1402"/>
      <c r="BV22" s="1402"/>
      <c r="BW22" s="1402"/>
      <c r="BX22" s="1402"/>
      <c r="BY22" s="1402"/>
      <c r="BZ22" s="1402"/>
      <c r="CA22" s="1402"/>
      <c r="CB22" s="1402"/>
      <c r="CC22" s="1402"/>
      <c r="CD22" s="1402"/>
      <c r="CE22" s="1402"/>
      <c r="CF22" s="1402"/>
      <c r="CG22" s="1402"/>
      <c r="CH22" s="1402"/>
      <c r="CI22" s="1402"/>
      <c r="CJ22" s="1402"/>
      <c r="CK22" s="1402"/>
      <c r="CL22" s="1402"/>
      <c r="CM22" s="1402"/>
      <c r="CN22" s="1402"/>
      <c r="CO22" s="1402"/>
      <c r="CP22" s="1402"/>
      <c r="CQ22" s="1402"/>
      <c r="CR22" s="1402"/>
      <c r="CS22" s="1402"/>
      <c r="CT22" s="1402"/>
    </row>
    <row r="23" spans="1:98" ht="24.75" customHeight="1">
      <c r="A23" s="1415"/>
      <c r="B23" s="1416"/>
      <c r="C23" s="1416"/>
      <c r="D23" s="1416"/>
      <c r="E23" s="1416"/>
      <c r="F23" s="1416"/>
      <c r="G23" s="1416"/>
      <c r="H23" s="1416"/>
      <c r="I23" s="1416"/>
      <c r="J23" s="1416"/>
      <c r="K23" s="1416"/>
      <c r="L23" s="1416"/>
      <c r="M23" s="1416"/>
      <c r="N23" s="1416"/>
      <c r="O23" s="1416"/>
      <c r="P23" s="1416"/>
      <c r="Q23" s="1416"/>
      <c r="R23" s="1416"/>
      <c r="S23" s="1416"/>
      <c r="T23" s="1416"/>
      <c r="U23" s="1416"/>
      <c r="V23" s="1416"/>
      <c r="W23" s="1416"/>
      <c r="X23" s="1416"/>
      <c r="Y23" s="1416"/>
      <c r="Z23" s="1416"/>
      <c r="AA23" s="1416"/>
      <c r="AB23" s="1416"/>
      <c r="AC23" s="1416"/>
      <c r="AD23" s="1416"/>
      <c r="AE23" s="1416"/>
      <c r="AF23" s="1416"/>
      <c r="AG23" s="1416"/>
      <c r="AH23" s="1416"/>
      <c r="AI23" s="1416"/>
      <c r="AJ23" s="1416"/>
      <c r="AK23" s="1416"/>
      <c r="AL23" s="1416"/>
      <c r="AM23" s="1416"/>
      <c r="AN23" s="1416"/>
      <c r="AO23" s="1416"/>
      <c r="AP23" s="1416"/>
      <c r="AQ23" s="1416"/>
      <c r="AR23" s="1416"/>
      <c r="AS23" s="1416"/>
      <c r="AT23" s="1416"/>
      <c r="AU23" s="1416"/>
      <c r="AV23" s="1417"/>
      <c r="AW23" s="231"/>
      <c r="AY23" s="1406" t="e" cm="1">
        <f t="array" aca="1" ref="AY23" ca="1">GoogleTranslate(A23,"en","ja")</f>
        <v>#NAME?</v>
      </c>
      <c r="AZ23" s="1407"/>
      <c r="BA23" s="1407"/>
      <c r="BB23" s="1407"/>
      <c r="BC23" s="1407"/>
      <c r="BD23" s="1407"/>
      <c r="BE23" s="1407"/>
      <c r="BF23" s="1407"/>
      <c r="BG23" s="1407"/>
      <c r="BH23" s="1407"/>
      <c r="BI23" s="1407"/>
      <c r="BJ23" s="1407"/>
      <c r="BK23" s="1407"/>
      <c r="BL23" s="1407"/>
      <c r="BM23" s="1407"/>
      <c r="BN23" s="1407"/>
      <c r="BO23" s="1407"/>
      <c r="BP23" s="1407"/>
      <c r="BQ23" s="1407"/>
      <c r="BR23" s="1407"/>
      <c r="BS23" s="1407"/>
      <c r="BT23" s="1407"/>
      <c r="BU23" s="1407"/>
      <c r="BV23" s="1407"/>
      <c r="BW23" s="1407"/>
      <c r="BX23" s="1407"/>
      <c r="BY23" s="1407"/>
      <c r="BZ23" s="1407"/>
      <c r="CA23" s="1407"/>
      <c r="CB23" s="1407"/>
      <c r="CC23" s="1407"/>
      <c r="CD23" s="1407"/>
      <c r="CE23" s="1407"/>
      <c r="CF23" s="1407"/>
      <c r="CG23" s="1407"/>
      <c r="CH23" s="1407"/>
      <c r="CI23" s="1407"/>
      <c r="CJ23" s="1407"/>
      <c r="CK23" s="1407"/>
      <c r="CL23" s="1407"/>
      <c r="CM23" s="1407"/>
      <c r="CN23" s="1407"/>
      <c r="CO23" s="1407"/>
      <c r="CP23" s="1407"/>
      <c r="CQ23" s="1407"/>
      <c r="CR23" s="1407"/>
      <c r="CS23" s="1407"/>
      <c r="CT23" s="1408"/>
    </row>
    <row r="24" spans="1:98" ht="24.75" customHeight="1">
      <c r="A24" s="1418"/>
      <c r="B24" s="1419"/>
      <c r="C24" s="1419"/>
      <c r="D24" s="1419"/>
      <c r="E24" s="1419"/>
      <c r="F24" s="1419"/>
      <c r="G24" s="1419"/>
      <c r="H24" s="1419"/>
      <c r="I24" s="1419"/>
      <c r="J24" s="1419"/>
      <c r="K24" s="1419"/>
      <c r="L24" s="1419"/>
      <c r="M24" s="1419"/>
      <c r="N24" s="1419"/>
      <c r="O24" s="1419"/>
      <c r="P24" s="1419"/>
      <c r="Q24" s="1419"/>
      <c r="R24" s="1419"/>
      <c r="S24" s="1419"/>
      <c r="T24" s="1419"/>
      <c r="U24" s="1419"/>
      <c r="V24" s="1419"/>
      <c r="W24" s="1419"/>
      <c r="X24" s="1419"/>
      <c r="Y24" s="1419"/>
      <c r="Z24" s="1419"/>
      <c r="AA24" s="1419"/>
      <c r="AB24" s="1419"/>
      <c r="AC24" s="1419"/>
      <c r="AD24" s="1419"/>
      <c r="AE24" s="1419"/>
      <c r="AF24" s="1419"/>
      <c r="AG24" s="1419"/>
      <c r="AH24" s="1419"/>
      <c r="AI24" s="1419"/>
      <c r="AJ24" s="1419"/>
      <c r="AK24" s="1419"/>
      <c r="AL24" s="1419"/>
      <c r="AM24" s="1419"/>
      <c r="AN24" s="1419"/>
      <c r="AO24" s="1419"/>
      <c r="AP24" s="1419"/>
      <c r="AQ24" s="1419"/>
      <c r="AR24" s="1419"/>
      <c r="AS24" s="1419"/>
      <c r="AT24" s="1419"/>
      <c r="AU24" s="1419"/>
      <c r="AV24" s="1420"/>
      <c r="AW24" s="232"/>
      <c r="AY24" s="1409"/>
      <c r="AZ24" s="1410"/>
      <c r="BA24" s="1410"/>
      <c r="BB24" s="1410"/>
      <c r="BC24" s="1410"/>
      <c r="BD24" s="1410"/>
      <c r="BE24" s="1410"/>
      <c r="BF24" s="1410"/>
      <c r="BG24" s="1410"/>
      <c r="BH24" s="1410"/>
      <c r="BI24" s="1410"/>
      <c r="BJ24" s="1410"/>
      <c r="BK24" s="1410"/>
      <c r="BL24" s="1410"/>
      <c r="BM24" s="1410"/>
      <c r="BN24" s="1410"/>
      <c r="BO24" s="1410"/>
      <c r="BP24" s="1410"/>
      <c r="BQ24" s="1410"/>
      <c r="BR24" s="1410"/>
      <c r="BS24" s="1410"/>
      <c r="BT24" s="1410"/>
      <c r="BU24" s="1410"/>
      <c r="BV24" s="1410"/>
      <c r="BW24" s="1410"/>
      <c r="BX24" s="1410"/>
      <c r="BY24" s="1410"/>
      <c r="BZ24" s="1410"/>
      <c r="CA24" s="1410"/>
      <c r="CB24" s="1410"/>
      <c r="CC24" s="1410"/>
      <c r="CD24" s="1410"/>
      <c r="CE24" s="1410"/>
      <c r="CF24" s="1410"/>
      <c r="CG24" s="1410"/>
      <c r="CH24" s="1410"/>
      <c r="CI24" s="1410"/>
      <c r="CJ24" s="1410"/>
      <c r="CK24" s="1410"/>
      <c r="CL24" s="1410"/>
      <c r="CM24" s="1410"/>
      <c r="CN24" s="1410"/>
      <c r="CO24" s="1410"/>
      <c r="CP24" s="1410"/>
      <c r="CQ24" s="1410"/>
      <c r="CR24" s="1410"/>
      <c r="CS24" s="1410"/>
      <c r="CT24" s="1411"/>
    </row>
    <row r="25" spans="1:98" ht="31.35" customHeight="1">
      <c r="A25" s="1418"/>
      <c r="B25" s="1419"/>
      <c r="C25" s="1419"/>
      <c r="D25" s="1419"/>
      <c r="E25" s="1419"/>
      <c r="F25" s="1419"/>
      <c r="G25" s="1419"/>
      <c r="H25" s="1419"/>
      <c r="I25" s="1419"/>
      <c r="J25" s="1419"/>
      <c r="K25" s="1419"/>
      <c r="L25" s="1419"/>
      <c r="M25" s="1419"/>
      <c r="N25" s="1419"/>
      <c r="O25" s="1419"/>
      <c r="P25" s="1419"/>
      <c r="Q25" s="1419"/>
      <c r="R25" s="1419"/>
      <c r="S25" s="1419"/>
      <c r="T25" s="1419"/>
      <c r="U25" s="1419"/>
      <c r="V25" s="1419"/>
      <c r="W25" s="1419"/>
      <c r="X25" s="1419"/>
      <c r="Y25" s="1419"/>
      <c r="Z25" s="1419"/>
      <c r="AA25" s="1419"/>
      <c r="AB25" s="1419"/>
      <c r="AC25" s="1419"/>
      <c r="AD25" s="1419"/>
      <c r="AE25" s="1419"/>
      <c r="AF25" s="1419"/>
      <c r="AG25" s="1419"/>
      <c r="AH25" s="1419"/>
      <c r="AI25" s="1419"/>
      <c r="AJ25" s="1419"/>
      <c r="AK25" s="1419"/>
      <c r="AL25" s="1419"/>
      <c r="AM25" s="1419"/>
      <c r="AN25" s="1419"/>
      <c r="AO25" s="1419"/>
      <c r="AP25" s="1419"/>
      <c r="AQ25" s="1419"/>
      <c r="AR25" s="1419"/>
      <c r="AS25" s="1419"/>
      <c r="AT25" s="1419"/>
      <c r="AU25" s="1419"/>
      <c r="AV25" s="1420"/>
      <c r="AW25" s="232"/>
      <c r="AY25" s="1409"/>
      <c r="AZ25" s="1410"/>
      <c r="BA25" s="1410"/>
      <c r="BB25" s="1410"/>
      <c r="BC25" s="1410"/>
      <c r="BD25" s="1410"/>
      <c r="BE25" s="1410"/>
      <c r="BF25" s="1410"/>
      <c r="BG25" s="1410"/>
      <c r="BH25" s="1410"/>
      <c r="BI25" s="1410"/>
      <c r="BJ25" s="1410"/>
      <c r="BK25" s="1410"/>
      <c r="BL25" s="1410"/>
      <c r="BM25" s="1410"/>
      <c r="BN25" s="1410"/>
      <c r="BO25" s="1410"/>
      <c r="BP25" s="1410"/>
      <c r="BQ25" s="1410"/>
      <c r="BR25" s="1410"/>
      <c r="BS25" s="1410"/>
      <c r="BT25" s="1410"/>
      <c r="BU25" s="1410"/>
      <c r="BV25" s="1410"/>
      <c r="BW25" s="1410"/>
      <c r="BX25" s="1410"/>
      <c r="BY25" s="1410"/>
      <c r="BZ25" s="1410"/>
      <c r="CA25" s="1410"/>
      <c r="CB25" s="1410"/>
      <c r="CC25" s="1410"/>
      <c r="CD25" s="1410"/>
      <c r="CE25" s="1410"/>
      <c r="CF25" s="1410"/>
      <c r="CG25" s="1410"/>
      <c r="CH25" s="1410"/>
      <c r="CI25" s="1410"/>
      <c r="CJ25" s="1410"/>
      <c r="CK25" s="1410"/>
      <c r="CL25" s="1410"/>
      <c r="CM25" s="1410"/>
      <c r="CN25" s="1410"/>
      <c r="CO25" s="1410"/>
      <c r="CP25" s="1410"/>
      <c r="CQ25" s="1410"/>
      <c r="CR25" s="1410"/>
      <c r="CS25" s="1410"/>
      <c r="CT25" s="1411"/>
    </row>
    <row r="26" spans="1:98" ht="31.35" customHeight="1">
      <c r="A26" s="1421"/>
      <c r="B26" s="1422"/>
      <c r="C26" s="1422"/>
      <c r="D26" s="1422"/>
      <c r="E26" s="1422"/>
      <c r="F26" s="1422"/>
      <c r="G26" s="1422"/>
      <c r="H26" s="1422"/>
      <c r="I26" s="1422"/>
      <c r="J26" s="1422"/>
      <c r="K26" s="1422"/>
      <c r="L26" s="1422"/>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3"/>
      <c r="AW26" s="233"/>
      <c r="AY26" s="1412"/>
      <c r="AZ26" s="1413"/>
      <c r="BA26" s="1413"/>
      <c r="BB26" s="1413"/>
      <c r="BC26" s="1413"/>
      <c r="BD26" s="1413"/>
      <c r="BE26" s="1413"/>
      <c r="BF26" s="1413"/>
      <c r="BG26" s="1413"/>
      <c r="BH26" s="1413"/>
      <c r="BI26" s="1413"/>
      <c r="BJ26" s="1413"/>
      <c r="BK26" s="1413"/>
      <c r="BL26" s="1413"/>
      <c r="BM26" s="1413"/>
      <c r="BN26" s="1413"/>
      <c r="BO26" s="1413"/>
      <c r="BP26" s="1413"/>
      <c r="BQ26" s="1413"/>
      <c r="BR26" s="1413"/>
      <c r="BS26" s="1413"/>
      <c r="BT26" s="1413"/>
      <c r="BU26" s="1413"/>
      <c r="BV26" s="1413"/>
      <c r="BW26" s="1413"/>
      <c r="BX26" s="1413"/>
      <c r="BY26" s="1413"/>
      <c r="BZ26" s="1413"/>
      <c r="CA26" s="1413"/>
      <c r="CB26" s="1413"/>
      <c r="CC26" s="1413"/>
      <c r="CD26" s="1413"/>
      <c r="CE26" s="1413"/>
      <c r="CF26" s="1413"/>
      <c r="CG26" s="1413"/>
      <c r="CH26" s="1413"/>
      <c r="CI26" s="1413"/>
      <c r="CJ26" s="1413"/>
      <c r="CK26" s="1413"/>
      <c r="CL26" s="1413"/>
      <c r="CM26" s="1413"/>
      <c r="CN26" s="1413"/>
      <c r="CO26" s="1413"/>
      <c r="CP26" s="1413"/>
      <c r="CQ26" s="1413"/>
      <c r="CR26" s="1413"/>
      <c r="CS26" s="1413"/>
      <c r="CT26" s="1414"/>
    </row>
    <row r="27" spans="1:98" ht="23.2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row>
    <row r="28" spans="1:98" ht="19.649999999999999" customHeight="1">
      <c r="A28" s="1440" t="s">
        <v>570</v>
      </c>
      <c r="B28" s="1440"/>
      <c r="C28" s="1440"/>
      <c r="D28" s="1440"/>
      <c r="E28" s="1440"/>
      <c r="F28" s="1440"/>
      <c r="G28" s="1440"/>
      <c r="H28" s="1440"/>
      <c r="I28" s="1440"/>
      <c r="J28" s="1440"/>
      <c r="K28" s="1440"/>
      <c r="L28" s="1440"/>
      <c r="M28" s="1440"/>
      <c r="N28" s="1440"/>
      <c r="O28" s="1440"/>
      <c r="P28" s="1440"/>
      <c r="Q28" s="1440"/>
      <c r="R28" s="1440"/>
      <c r="S28" s="1440"/>
      <c r="T28" s="1440"/>
      <c r="U28" s="1440"/>
      <c r="V28" s="1440"/>
      <c r="W28" s="1440"/>
      <c r="X28" s="1440"/>
      <c r="Y28" s="1440"/>
      <c r="Z28" s="1440"/>
      <c r="AA28" s="1440"/>
      <c r="AB28" s="1440"/>
      <c r="AC28" s="1440"/>
      <c r="AD28" s="1440"/>
      <c r="AE28" s="1440"/>
      <c r="AF28" s="1440"/>
      <c r="AG28" s="1440"/>
      <c r="AH28" s="1440"/>
      <c r="AI28" s="1440"/>
      <c r="AJ28" s="1440"/>
      <c r="AK28" s="1440"/>
      <c r="AL28" s="1440"/>
      <c r="AM28" s="1440"/>
      <c r="AN28" s="1440"/>
      <c r="AO28" s="1440"/>
      <c r="AP28" s="1440"/>
      <c r="AQ28" s="1440"/>
      <c r="AR28" s="1440"/>
      <c r="AS28" s="1440"/>
      <c r="AT28" s="1440"/>
      <c r="AU28" s="1440"/>
      <c r="AV28" s="1440"/>
      <c r="AY28" s="1440" t="s">
        <v>570</v>
      </c>
      <c r="AZ28" s="1440"/>
      <c r="BA28" s="1440"/>
      <c r="BB28" s="1440"/>
      <c r="BC28" s="1440"/>
      <c r="BD28" s="1440"/>
      <c r="BE28" s="1440"/>
      <c r="BF28" s="1440"/>
      <c r="BG28" s="1440"/>
      <c r="BH28" s="1440"/>
      <c r="BI28" s="1440"/>
      <c r="BJ28" s="1440"/>
      <c r="BK28" s="1440"/>
      <c r="BL28" s="1440"/>
      <c r="BM28" s="1440"/>
      <c r="BN28" s="1440"/>
      <c r="BO28" s="1440"/>
      <c r="BP28" s="1440"/>
      <c r="BQ28" s="1440"/>
      <c r="BR28" s="1440"/>
      <c r="BS28" s="1440"/>
      <c r="BT28" s="1440"/>
      <c r="BU28" s="1440"/>
      <c r="BV28" s="1440"/>
      <c r="BW28" s="1440"/>
      <c r="BX28" s="1440"/>
      <c r="BY28" s="1440"/>
      <c r="BZ28" s="1440"/>
      <c r="CA28" s="1440"/>
      <c r="CB28" s="1440"/>
      <c r="CC28" s="1440"/>
      <c r="CD28" s="1440"/>
      <c r="CE28" s="1440"/>
      <c r="CF28" s="1440"/>
      <c r="CG28" s="1440"/>
      <c r="CH28" s="1440"/>
      <c r="CI28" s="1440"/>
      <c r="CJ28" s="1440"/>
      <c r="CK28" s="1440"/>
      <c r="CL28" s="1440"/>
      <c r="CM28" s="1440"/>
      <c r="CN28" s="1440"/>
      <c r="CO28" s="1440"/>
      <c r="CP28" s="1440"/>
      <c r="CQ28" s="1440"/>
      <c r="CR28" s="1440"/>
      <c r="CS28" s="1440"/>
      <c r="CT28" s="1440"/>
    </row>
    <row r="29" spans="1:98" ht="19.649999999999999" customHeight="1">
      <c r="B29" s="1430" t="s">
        <v>571</v>
      </c>
      <c r="C29" s="1430"/>
      <c r="D29" s="1430"/>
      <c r="E29" s="1430"/>
      <c r="F29" s="1430"/>
      <c r="G29" s="1430"/>
      <c r="H29" s="1430"/>
      <c r="I29" s="1430"/>
      <c r="J29" s="1430"/>
      <c r="K29" s="1430"/>
      <c r="L29" s="1430"/>
      <c r="M29" s="1430"/>
      <c r="N29" s="1430"/>
      <c r="O29" s="1430"/>
      <c r="P29" s="1430"/>
      <c r="Q29" s="1430"/>
      <c r="R29" s="1430"/>
      <c r="S29" s="1430"/>
      <c r="T29" s="1430"/>
      <c r="U29" s="1430"/>
      <c r="V29" s="1430"/>
      <c r="W29" s="1430"/>
      <c r="X29" s="1430"/>
      <c r="Y29" s="1430"/>
      <c r="Z29" s="1430"/>
      <c r="AA29" s="1430"/>
      <c r="AB29" s="1430"/>
      <c r="AC29" s="1430"/>
      <c r="AD29" s="1430"/>
      <c r="AE29" s="1430"/>
      <c r="AF29" s="1430"/>
      <c r="AG29" s="1430"/>
      <c r="AH29" s="1430"/>
      <c r="AI29" s="1430"/>
      <c r="AJ29" s="1430"/>
      <c r="AK29" s="1430"/>
      <c r="AL29" s="1430"/>
      <c r="AM29" s="1430"/>
      <c r="AN29" s="1430"/>
      <c r="AO29" s="1430"/>
      <c r="AP29" s="1430"/>
      <c r="AQ29" s="1430"/>
      <c r="AR29" s="1430"/>
      <c r="AS29" s="1430"/>
      <c r="AT29" s="1430"/>
      <c r="AU29" s="1430"/>
      <c r="AV29" s="1430"/>
      <c r="AZ29" s="1430" t="s">
        <v>571</v>
      </c>
      <c r="BA29" s="1430"/>
      <c r="BB29" s="1430"/>
      <c r="BC29" s="1430"/>
      <c r="BD29" s="1430"/>
      <c r="BE29" s="1430"/>
      <c r="BF29" s="1430"/>
      <c r="BG29" s="1430"/>
      <c r="BH29" s="1430"/>
      <c r="BI29" s="1430"/>
      <c r="BJ29" s="1430"/>
      <c r="BK29" s="1430"/>
      <c r="BL29" s="1430"/>
      <c r="BM29" s="1430"/>
      <c r="BN29" s="1430"/>
      <c r="BO29" s="1430"/>
      <c r="BP29" s="1430"/>
      <c r="BQ29" s="1430"/>
      <c r="BR29" s="1430"/>
      <c r="BS29" s="1430"/>
      <c r="BT29" s="1430"/>
      <c r="BU29" s="1430"/>
      <c r="BV29" s="1430"/>
      <c r="BW29" s="1430"/>
      <c r="BX29" s="1430"/>
      <c r="BY29" s="1430"/>
      <c r="BZ29" s="1430"/>
      <c r="CA29" s="1430"/>
      <c r="CB29" s="1430"/>
      <c r="CC29" s="1430"/>
      <c r="CD29" s="1430"/>
      <c r="CE29" s="1430"/>
      <c r="CF29" s="1430"/>
      <c r="CG29" s="1430"/>
      <c r="CH29" s="1430"/>
      <c r="CI29" s="1430"/>
      <c r="CJ29" s="1430"/>
      <c r="CK29" s="1430"/>
      <c r="CL29" s="1430"/>
      <c r="CM29" s="1430"/>
      <c r="CN29" s="1430"/>
      <c r="CO29" s="1430"/>
      <c r="CP29" s="1430"/>
      <c r="CQ29" s="1430"/>
      <c r="CR29" s="1430"/>
      <c r="CS29" s="1430"/>
      <c r="CT29" s="1430"/>
    </row>
    <row r="30" spans="1:98" ht="15" customHeight="1">
      <c r="N30" s="225"/>
      <c r="BL30" s="225"/>
    </row>
    <row r="31" spans="1:98" ht="26.25" customHeight="1">
      <c r="A31" s="211"/>
      <c r="B31" s="211" t="s">
        <v>572</v>
      </c>
      <c r="C31" s="1432" t="str">
        <f>_xlfn.IFS(入学願書!G44="","",入学願書!G58="",入学願書!G44,TRUE,"①"&amp;入学願書!G44&amp;"; ②"&amp;入学願書!G58)</f>
        <v/>
      </c>
      <c r="D31" s="1432"/>
      <c r="E31" s="1432"/>
      <c r="F31" s="1432"/>
      <c r="G31" s="1432"/>
      <c r="H31" s="1432"/>
      <c r="I31" s="1432"/>
      <c r="J31" s="1432"/>
      <c r="K31" s="1432"/>
      <c r="L31" s="1432"/>
      <c r="M31" s="1432"/>
      <c r="N31" s="1432"/>
      <c r="O31" s="1432"/>
      <c r="P31" s="1432"/>
      <c r="Q31" s="1432"/>
      <c r="R31" s="211" t="s">
        <v>573</v>
      </c>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34"/>
      <c r="AY31" s="211"/>
      <c r="AZ31" s="211" t="s">
        <v>572</v>
      </c>
      <c r="BA31" s="1432" t="str">
        <f>_xlfn.IFS(入学願書!BE44="","",入学願書!BE58="",入学願書!BE44,TRUE,"①"&amp;入学願書!BE44&amp;"; ②"&amp;入学願書!BE58)</f>
        <v/>
      </c>
      <c r="BB31" s="1432"/>
      <c r="BC31" s="1432"/>
      <c r="BD31" s="1432"/>
      <c r="BE31" s="1432"/>
      <c r="BF31" s="1432"/>
      <c r="BG31" s="1432"/>
      <c r="BH31" s="1432"/>
      <c r="BI31" s="1432"/>
      <c r="BJ31" s="1432"/>
      <c r="BK31" s="1432"/>
      <c r="BL31" s="1432"/>
      <c r="BM31" s="1432"/>
      <c r="BN31" s="1432"/>
      <c r="BO31" s="1432"/>
      <c r="BP31" s="211" t="s">
        <v>573</v>
      </c>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row>
    <row r="32" spans="1:98" ht="22.5" customHeight="1">
      <c r="A32" s="1403" t="s">
        <v>574</v>
      </c>
      <c r="B32" s="1403"/>
      <c r="C32" s="1403"/>
      <c r="D32" s="1403"/>
      <c r="E32" s="1403"/>
      <c r="F32" s="1403"/>
      <c r="G32" s="1403"/>
      <c r="H32" s="1403"/>
      <c r="I32" s="1403"/>
      <c r="J32" s="1403"/>
      <c r="K32" s="1403"/>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3"/>
      <c r="AR32" s="1403"/>
      <c r="AS32" s="1403"/>
      <c r="AT32" s="1403"/>
      <c r="AU32" s="1403"/>
      <c r="AV32" s="1403"/>
      <c r="AW32" s="234"/>
      <c r="AY32" s="1403" t="s">
        <v>574</v>
      </c>
      <c r="AZ32" s="1403"/>
      <c r="BA32" s="1403"/>
      <c r="BB32" s="1403"/>
      <c r="BC32" s="1403"/>
      <c r="BD32" s="1403"/>
      <c r="BE32" s="1403"/>
      <c r="BF32" s="1403"/>
      <c r="BG32" s="1403"/>
      <c r="BH32" s="1403"/>
      <c r="BI32" s="1403"/>
      <c r="BJ32" s="1403"/>
      <c r="BK32" s="1403"/>
      <c r="BL32" s="1403"/>
      <c r="BM32" s="1403"/>
      <c r="BN32" s="1403"/>
      <c r="BO32" s="1403"/>
      <c r="BP32" s="1403"/>
      <c r="BQ32" s="1403"/>
      <c r="BR32" s="1403"/>
      <c r="BS32" s="1403"/>
      <c r="BT32" s="1403"/>
      <c r="BU32" s="1403"/>
      <c r="BV32" s="1403"/>
      <c r="BW32" s="1403"/>
      <c r="BX32" s="1403"/>
      <c r="BY32" s="1403"/>
      <c r="BZ32" s="1403"/>
      <c r="CA32" s="1403"/>
      <c r="CB32" s="1403"/>
      <c r="CC32" s="1403"/>
      <c r="CD32" s="1403"/>
      <c r="CE32" s="1403"/>
      <c r="CF32" s="1403"/>
      <c r="CG32" s="1403"/>
      <c r="CH32" s="1403"/>
      <c r="CI32" s="1403"/>
      <c r="CJ32" s="1403"/>
      <c r="CK32" s="1403"/>
      <c r="CL32" s="1403"/>
      <c r="CM32" s="1403"/>
      <c r="CN32" s="1403"/>
      <c r="CO32" s="1403"/>
      <c r="CP32" s="1403"/>
      <c r="CQ32" s="1403"/>
      <c r="CR32" s="1403"/>
      <c r="CS32" s="1403"/>
      <c r="CT32" s="1403"/>
    </row>
    <row r="33" spans="1:98" ht="18.75" customHeight="1">
      <c r="A33" s="1403"/>
      <c r="B33" s="1403"/>
      <c r="C33" s="1403"/>
      <c r="D33" s="1403"/>
      <c r="E33" s="1403"/>
      <c r="F33" s="1403"/>
      <c r="G33" s="1403"/>
      <c r="H33" s="1403"/>
      <c r="I33" s="1403"/>
      <c r="J33" s="1403"/>
      <c r="K33" s="1403"/>
      <c r="L33" s="1403"/>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3"/>
      <c r="AR33" s="1403"/>
      <c r="AS33" s="1403"/>
      <c r="AT33" s="1403"/>
      <c r="AU33" s="1403"/>
      <c r="AV33" s="1403"/>
      <c r="AW33" s="234"/>
      <c r="AY33" s="1403"/>
      <c r="AZ33" s="1403"/>
      <c r="BA33" s="1403"/>
      <c r="BB33" s="1403"/>
      <c r="BC33" s="1403"/>
      <c r="BD33" s="1403"/>
      <c r="BE33" s="1403"/>
      <c r="BF33" s="1403"/>
      <c r="BG33" s="1403"/>
      <c r="BH33" s="1403"/>
      <c r="BI33" s="1403"/>
      <c r="BJ33" s="1403"/>
      <c r="BK33" s="1403"/>
      <c r="BL33" s="1403"/>
      <c r="BM33" s="1403"/>
      <c r="BN33" s="1403"/>
      <c r="BO33" s="1403"/>
      <c r="BP33" s="1403"/>
      <c r="BQ33" s="1403"/>
      <c r="BR33" s="1403"/>
      <c r="BS33" s="1403"/>
      <c r="BT33" s="1403"/>
      <c r="BU33" s="1403"/>
      <c r="BV33" s="1403"/>
      <c r="BW33" s="1403"/>
      <c r="BX33" s="1403"/>
      <c r="BY33" s="1403"/>
      <c r="BZ33" s="1403"/>
      <c r="CA33" s="1403"/>
      <c r="CB33" s="1403"/>
      <c r="CC33" s="1403"/>
      <c r="CD33" s="1403"/>
      <c r="CE33" s="1403"/>
      <c r="CF33" s="1403"/>
      <c r="CG33" s="1403"/>
      <c r="CH33" s="1403"/>
      <c r="CI33" s="1403"/>
      <c r="CJ33" s="1403"/>
      <c r="CK33" s="1403"/>
      <c r="CL33" s="1403"/>
      <c r="CM33" s="1403"/>
      <c r="CN33" s="1403"/>
      <c r="CO33" s="1403"/>
      <c r="CP33" s="1403"/>
      <c r="CQ33" s="1403"/>
      <c r="CR33" s="1403"/>
      <c r="CS33" s="1403"/>
      <c r="CT33" s="1403"/>
    </row>
    <row r="34" spans="1:98" ht="18.75" customHeight="1">
      <c r="A34" s="1424" t="s">
        <v>575</v>
      </c>
      <c r="B34" s="1424"/>
      <c r="C34" s="1424"/>
      <c r="D34" s="1424"/>
      <c r="E34" s="1424"/>
      <c r="F34" s="1424"/>
      <c r="G34" s="1424"/>
      <c r="H34" s="1424"/>
      <c r="I34" s="1424"/>
      <c r="J34" s="1424"/>
      <c r="K34" s="1424"/>
      <c r="L34" s="1424"/>
      <c r="M34" s="1424"/>
      <c r="N34" s="1424"/>
      <c r="O34" s="1424"/>
      <c r="P34" s="1424"/>
      <c r="Q34" s="1424"/>
      <c r="R34" s="1424"/>
      <c r="S34" s="1424"/>
      <c r="T34" s="1424"/>
      <c r="U34" s="1424"/>
      <c r="V34" s="1424"/>
      <c r="W34" s="1424"/>
      <c r="X34" s="1424"/>
      <c r="Y34" s="1424"/>
      <c r="Z34" s="1424"/>
      <c r="AA34" s="1424"/>
      <c r="AB34" s="1424"/>
      <c r="AC34" s="1424"/>
      <c r="AD34" s="1424"/>
      <c r="AE34" s="1424"/>
      <c r="AF34" s="1424"/>
      <c r="AG34" s="1424"/>
      <c r="AH34" s="1424"/>
      <c r="AI34" s="1424"/>
      <c r="AJ34" s="1424"/>
      <c r="AK34" s="1424"/>
      <c r="AL34" s="1424"/>
      <c r="AM34" s="1424"/>
      <c r="AN34" s="1424"/>
      <c r="AO34" s="1424"/>
      <c r="AP34" s="1424"/>
      <c r="AQ34" s="1424"/>
      <c r="AR34" s="1424"/>
      <c r="AS34" s="1424"/>
      <c r="AT34" s="1424"/>
      <c r="AU34" s="1424"/>
      <c r="AV34" s="1424"/>
      <c r="AY34" s="1424" t="s">
        <v>575</v>
      </c>
      <c r="AZ34" s="1424"/>
      <c r="BA34" s="1424"/>
      <c r="BB34" s="1424"/>
      <c r="BC34" s="1424"/>
      <c r="BD34" s="1424"/>
      <c r="BE34" s="1424"/>
      <c r="BF34" s="1424"/>
      <c r="BG34" s="1424"/>
      <c r="BH34" s="1424"/>
      <c r="BI34" s="1424"/>
      <c r="BJ34" s="1424"/>
      <c r="BK34" s="1424"/>
      <c r="BL34" s="1424"/>
      <c r="BM34" s="1424"/>
      <c r="BN34" s="1424"/>
      <c r="BO34" s="1424"/>
      <c r="BP34" s="1424"/>
      <c r="BQ34" s="1424"/>
      <c r="BR34" s="1424"/>
      <c r="BS34" s="1424"/>
      <c r="BT34" s="1424"/>
      <c r="BU34" s="1424"/>
      <c r="BV34" s="1424"/>
      <c r="BW34" s="1424"/>
      <c r="BX34" s="1424"/>
      <c r="BY34" s="1424"/>
      <c r="BZ34" s="1424"/>
      <c r="CA34" s="1424"/>
      <c r="CB34" s="1424"/>
      <c r="CC34" s="1424"/>
      <c r="CD34" s="1424"/>
      <c r="CE34" s="1424"/>
      <c r="CF34" s="1424"/>
      <c r="CG34" s="1424"/>
      <c r="CH34" s="1424"/>
      <c r="CI34" s="1424"/>
      <c r="CJ34" s="1424"/>
      <c r="CK34" s="1424"/>
      <c r="CL34" s="1424"/>
      <c r="CM34" s="1424"/>
      <c r="CN34" s="1424"/>
      <c r="CO34" s="1424"/>
      <c r="CP34" s="1424"/>
      <c r="CQ34" s="1424"/>
      <c r="CR34" s="1424"/>
      <c r="CS34" s="1424"/>
      <c r="CT34" s="1424"/>
    </row>
    <row r="35" spans="1:98" ht="19.649999999999999" customHeight="1">
      <c r="A35" s="1424"/>
      <c r="B35" s="1424"/>
      <c r="C35" s="1424"/>
      <c r="D35" s="1424"/>
      <c r="E35" s="1424"/>
      <c r="F35" s="1424"/>
      <c r="G35" s="1424"/>
      <c r="H35" s="1424"/>
      <c r="I35" s="1424"/>
      <c r="J35" s="1424"/>
      <c r="K35" s="1424"/>
      <c r="L35" s="1424"/>
      <c r="M35" s="1424"/>
      <c r="N35" s="1424"/>
      <c r="O35" s="1424"/>
      <c r="P35" s="1424"/>
      <c r="Q35" s="1424"/>
      <c r="R35" s="1424"/>
      <c r="S35" s="1424"/>
      <c r="T35" s="1424"/>
      <c r="U35" s="1424"/>
      <c r="V35" s="1424"/>
      <c r="W35" s="1424"/>
      <c r="X35" s="1424"/>
      <c r="Y35" s="1424"/>
      <c r="Z35" s="1424"/>
      <c r="AA35" s="1424"/>
      <c r="AB35" s="1424"/>
      <c r="AC35" s="1424"/>
      <c r="AD35" s="1424"/>
      <c r="AE35" s="1424"/>
      <c r="AF35" s="1424"/>
      <c r="AG35" s="1424"/>
      <c r="AH35" s="1424"/>
      <c r="AI35" s="1424"/>
      <c r="AJ35" s="1424"/>
      <c r="AK35" s="1424"/>
      <c r="AL35" s="1424"/>
      <c r="AM35" s="1424"/>
      <c r="AN35" s="1424"/>
      <c r="AO35" s="1424"/>
      <c r="AP35" s="1424"/>
      <c r="AQ35" s="1424"/>
      <c r="AR35" s="1424"/>
      <c r="AS35" s="1424"/>
      <c r="AT35" s="1424"/>
      <c r="AU35" s="1424"/>
      <c r="AV35" s="1424"/>
      <c r="AY35" s="1424"/>
      <c r="AZ35" s="1424"/>
      <c r="BA35" s="1424"/>
      <c r="BB35" s="1424"/>
      <c r="BC35" s="1424"/>
      <c r="BD35" s="1424"/>
      <c r="BE35" s="1424"/>
      <c r="BF35" s="1424"/>
      <c r="BG35" s="1424"/>
      <c r="BH35" s="1424"/>
      <c r="BI35" s="1424"/>
      <c r="BJ35" s="1424"/>
      <c r="BK35" s="1424"/>
      <c r="BL35" s="1424"/>
      <c r="BM35" s="1424"/>
      <c r="BN35" s="1424"/>
      <c r="BO35" s="1424"/>
      <c r="BP35" s="1424"/>
      <c r="BQ35" s="1424"/>
      <c r="BR35" s="1424"/>
      <c r="BS35" s="1424"/>
      <c r="BT35" s="1424"/>
      <c r="BU35" s="1424"/>
      <c r="BV35" s="1424"/>
      <c r="BW35" s="1424"/>
      <c r="BX35" s="1424"/>
      <c r="BY35" s="1424"/>
      <c r="BZ35" s="1424"/>
      <c r="CA35" s="1424"/>
      <c r="CB35" s="1424"/>
      <c r="CC35" s="1424"/>
      <c r="CD35" s="1424"/>
      <c r="CE35" s="1424"/>
      <c r="CF35" s="1424"/>
      <c r="CG35" s="1424"/>
      <c r="CH35" s="1424"/>
      <c r="CI35" s="1424"/>
      <c r="CJ35" s="1424"/>
      <c r="CK35" s="1424"/>
      <c r="CL35" s="1424"/>
      <c r="CM35" s="1424"/>
      <c r="CN35" s="1424"/>
      <c r="CO35" s="1424"/>
      <c r="CP35" s="1424"/>
      <c r="CQ35" s="1424"/>
      <c r="CR35" s="1424"/>
      <c r="CS35" s="1424"/>
      <c r="CT35" s="1424"/>
    </row>
    <row r="36" spans="1:98" ht="19.649999999999999" customHeight="1">
      <c r="A36" s="215"/>
      <c r="AY36" s="215"/>
    </row>
    <row r="37" spans="1:98" ht="18.75" customHeight="1">
      <c r="A37" s="1453" t="s">
        <v>567</v>
      </c>
      <c r="B37" s="1454"/>
      <c r="C37" s="1454"/>
      <c r="D37" s="1454"/>
      <c r="E37" s="1454"/>
      <c r="F37" s="1454"/>
      <c r="G37" s="1454"/>
      <c r="H37" s="1454"/>
      <c r="I37" s="1454"/>
      <c r="J37" s="1454"/>
      <c r="K37" s="1454"/>
      <c r="L37" s="1454"/>
      <c r="M37" s="1454"/>
      <c r="N37" s="1454"/>
      <c r="O37" s="1454"/>
      <c r="P37" s="1454"/>
      <c r="Q37" s="1454"/>
      <c r="R37" s="1454"/>
      <c r="S37" s="1454"/>
      <c r="T37" s="1454"/>
      <c r="U37" s="1454"/>
      <c r="V37" s="1454"/>
      <c r="W37" s="1454"/>
      <c r="X37" s="1454"/>
      <c r="Y37" s="1454"/>
      <c r="Z37" s="1454"/>
      <c r="AA37" s="1454"/>
      <c r="AB37" s="1454"/>
      <c r="AC37" s="1454"/>
      <c r="AD37" s="1454"/>
      <c r="AE37" s="1454"/>
      <c r="AF37" s="1454"/>
      <c r="AG37" s="1454"/>
      <c r="AH37" s="1454"/>
      <c r="AI37" s="1454"/>
      <c r="AJ37" s="1454"/>
      <c r="AK37" s="1454"/>
      <c r="AL37" s="1454"/>
      <c r="AM37" s="1454"/>
      <c r="AN37" s="1454"/>
      <c r="AO37" s="1454"/>
      <c r="AP37" s="1454"/>
      <c r="AQ37" s="1454"/>
      <c r="AR37" s="1454"/>
      <c r="AS37" s="1454"/>
      <c r="AT37" s="1454"/>
      <c r="AU37" s="1454"/>
      <c r="AV37" s="1454"/>
      <c r="AY37" s="1453" t="s">
        <v>567</v>
      </c>
      <c r="AZ37" s="1454"/>
      <c r="BA37" s="1454"/>
      <c r="BB37" s="1454"/>
      <c r="BC37" s="1454"/>
      <c r="BD37" s="1454"/>
      <c r="BE37" s="1454"/>
      <c r="BF37" s="1454"/>
      <c r="BG37" s="1454"/>
      <c r="BH37" s="1454"/>
      <c r="BI37" s="1454"/>
      <c r="BJ37" s="1454"/>
      <c r="BK37" s="1454"/>
      <c r="BL37" s="1454"/>
      <c r="BM37" s="1454"/>
      <c r="BN37" s="1454"/>
      <c r="BO37" s="1454"/>
      <c r="BP37" s="1454"/>
      <c r="BQ37" s="1454"/>
      <c r="BR37" s="1454"/>
      <c r="BS37" s="1454"/>
      <c r="BT37" s="1454"/>
      <c r="BU37" s="1454"/>
      <c r="BV37" s="1454"/>
      <c r="BW37" s="1454"/>
      <c r="BX37" s="1454"/>
      <c r="BY37" s="1454"/>
      <c r="BZ37" s="1454"/>
      <c r="CA37" s="1454"/>
      <c r="CB37" s="1454"/>
      <c r="CC37" s="1454"/>
      <c r="CD37" s="1454"/>
      <c r="CE37" s="1454"/>
      <c r="CF37" s="1454"/>
      <c r="CG37" s="1454"/>
      <c r="CH37" s="1454"/>
      <c r="CI37" s="1454"/>
      <c r="CJ37" s="1454"/>
      <c r="CK37" s="1454"/>
      <c r="CL37" s="1454"/>
      <c r="CM37" s="1454"/>
      <c r="CN37" s="1454"/>
      <c r="CO37" s="1454"/>
      <c r="CP37" s="1454"/>
      <c r="CQ37" s="1454"/>
      <c r="CR37" s="1454"/>
      <c r="CS37" s="1454"/>
      <c r="CT37" s="1454"/>
    </row>
    <row r="38" spans="1:98" ht="16.5" customHeight="1">
      <c r="A38" s="216"/>
      <c r="B38" s="214"/>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Y38" s="216"/>
      <c r="AZ38" s="214"/>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row>
    <row r="39" spans="1:98" ht="16.5" customHeight="1">
      <c r="B39" s="430" t="s">
        <v>576</v>
      </c>
      <c r="C39" s="1450" t="s">
        <v>577</v>
      </c>
      <c r="D39" s="1450"/>
      <c r="E39" s="1450"/>
      <c r="F39" s="1450"/>
      <c r="G39" s="1450"/>
      <c r="H39" s="1450"/>
      <c r="I39" s="221"/>
      <c r="J39" s="221"/>
      <c r="K39" s="1450" t="s">
        <v>578</v>
      </c>
      <c r="L39" s="1450"/>
      <c r="M39" s="1450"/>
      <c r="N39" s="1450"/>
      <c r="O39" s="1450"/>
      <c r="P39" s="1450"/>
      <c r="Q39" s="1450"/>
      <c r="R39" s="1450"/>
      <c r="S39" s="1450"/>
      <c r="T39" s="221"/>
      <c r="V39" s="1425">
        <v>820000</v>
      </c>
      <c r="W39" s="1425"/>
      <c r="X39" s="1425"/>
      <c r="Y39" s="1425"/>
      <c r="Z39" s="1425"/>
      <c r="AA39" s="1425"/>
      <c r="AB39" s="1425"/>
      <c r="AC39" s="1425"/>
      <c r="AD39" s="1425"/>
      <c r="AE39" s="1425"/>
      <c r="AF39" s="1425"/>
      <c r="AG39" s="1425"/>
      <c r="AH39" s="1425"/>
      <c r="AI39" s="1425"/>
      <c r="AJ39" s="1425"/>
      <c r="AK39" s="1425"/>
      <c r="AL39" s="1425"/>
      <c r="AM39" s="1425"/>
      <c r="AN39" s="1425"/>
      <c r="AO39" s="1425"/>
      <c r="AP39" s="1425"/>
      <c r="AQ39" s="1425"/>
      <c r="AR39" s="1425"/>
      <c r="AS39" s="877" t="s">
        <v>433</v>
      </c>
      <c r="AT39" s="877"/>
      <c r="AU39" s="877"/>
      <c r="AV39" s="877"/>
      <c r="AZ39" s="430" t="s">
        <v>576</v>
      </c>
      <c r="BA39" s="1450" t="s">
        <v>577</v>
      </c>
      <c r="BB39" s="1450"/>
      <c r="BC39" s="1450"/>
      <c r="BD39" s="1450"/>
      <c r="BE39" s="1450"/>
      <c r="BF39" s="1450"/>
      <c r="BG39" s="221"/>
      <c r="BH39" s="221"/>
      <c r="BI39" s="1450" t="s">
        <v>578</v>
      </c>
      <c r="BJ39" s="1450"/>
      <c r="BK39" s="1450"/>
      <c r="BL39" s="1450"/>
      <c r="BM39" s="1450"/>
      <c r="BN39" s="1450"/>
      <c r="BO39" s="1450"/>
      <c r="BP39" s="1450"/>
      <c r="BQ39" s="1450"/>
      <c r="BR39" s="221"/>
      <c r="BT39" s="1425">
        <v>820000</v>
      </c>
      <c r="BU39" s="1425"/>
      <c r="BV39" s="1425"/>
      <c r="BW39" s="1425"/>
      <c r="BX39" s="1425"/>
      <c r="BY39" s="1425"/>
      <c r="BZ39" s="1425"/>
      <c r="CA39" s="1425"/>
      <c r="CB39" s="1425"/>
      <c r="CC39" s="1425"/>
      <c r="CD39" s="1425"/>
      <c r="CE39" s="1425"/>
      <c r="CF39" s="1425"/>
      <c r="CG39" s="1425"/>
      <c r="CH39" s="1425"/>
      <c r="CI39" s="1425"/>
      <c r="CJ39" s="1425"/>
      <c r="CK39" s="1425"/>
      <c r="CL39" s="1425"/>
      <c r="CM39" s="1425"/>
      <c r="CN39" s="1425"/>
      <c r="CO39" s="1425"/>
      <c r="CP39" s="1425"/>
      <c r="CQ39" s="877" t="s">
        <v>433</v>
      </c>
      <c r="CR39" s="877"/>
      <c r="CS39" s="877"/>
      <c r="CT39" s="877"/>
    </row>
    <row r="40" spans="1:98" ht="16.5" customHeight="1">
      <c r="C40" s="1451" t="s">
        <v>579</v>
      </c>
      <c r="D40" s="1451"/>
      <c r="E40" s="1451"/>
      <c r="F40" s="1451"/>
      <c r="G40" s="1451"/>
      <c r="H40" s="1451"/>
      <c r="K40" s="1451" t="s">
        <v>580</v>
      </c>
      <c r="L40" s="1451"/>
      <c r="M40" s="1451"/>
      <c r="N40" s="1451"/>
      <c r="O40" s="1451"/>
      <c r="P40" s="1451"/>
      <c r="Q40" s="1451"/>
      <c r="R40" s="1451"/>
      <c r="S40" s="1451"/>
      <c r="V40" s="1426"/>
      <c r="W40" s="1426"/>
      <c r="X40" s="1426"/>
      <c r="Y40" s="1426"/>
      <c r="Z40" s="1426"/>
      <c r="AA40" s="1426"/>
      <c r="AB40" s="1426"/>
      <c r="AC40" s="1426"/>
      <c r="AD40" s="1426"/>
      <c r="AE40" s="1426"/>
      <c r="AF40" s="1426"/>
      <c r="AG40" s="1426"/>
      <c r="AH40" s="1426"/>
      <c r="AI40" s="1426"/>
      <c r="AJ40" s="1426"/>
      <c r="AK40" s="1426"/>
      <c r="AL40" s="1426"/>
      <c r="AM40" s="1426"/>
      <c r="AN40" s="1426"/>
      <c r="AO40" s="1426"/>
      <c r="AP40" s="1426"/>
      <c r="AQ40" s="1426"/>
      <c r="AR40" s="1426"/>
      <c r="AS40" s="1452" t="s">
        <v>581</v>
      </c>
      <c r="AT40" s="1452"/>
      <c r="AU40" s="1452"/>
      <c r="AV40" s="1452"/>
      <c r="BA40" s="1451" t="s">
        <v>579</v>
      </c>
      <c r="BB40" s="1451"/>
      <c r="BC40" s="1451"/>
      <c r="BD40" s="1451"/>
      <c r="BE40" s="1451"/>
      <c r="BF40" s="1451"/>
      <c r="BI40" s="1451" t="s">
        <v>580</v>
      </c>
      <c r="BJ40" s="1451"/>
      <c r="BK40" s="1451"/>
      <c r="BL40" s="1451"/>
      <c r="BM40" s="1451"/>
      <c r="BN40" s="1451"/>
      <c r="BO40" s="1451"/>
      <c r="BP40" s="1451"/>
      <c r="BQ40" s="1451"/>
      <c r="BT40" s="1426"/>
      <c r="BU40" s="1426"/>
      <c r="BV40" s="1426"/>
      <c r="BW40" s="1426"/>
      <c r="BX40" s="1426"/>
      <c r="BY40" s="1426"/>
      <c r="BZ40" s="1426"/>
      <c r="CA40" s="1426"/>
      <c r="CB40" s="1426"/>
      <c r="CC40" s="1426"/>
      <c r="CD40" s="1426"/>
      <c r="CE40" s="1426"/>
      <c r="CF40" s="1426"/>
      <c r="CG40" s="1426"/>
      <c r="CH40" s="1426"/>
      <c r="CI40" s="1426"/>
      <c r="CJ40" s="1426"/>
      <c r="CK40" s="1426"/>
      <c r="CL40" s="1426"/>
      <c r="CM40" s="1426"/>
      <c r="CN40" s="1426"/>
      <c r="CO40" s="1426"/>
      <c r="CP40" s="1426"/>
      <c r="CQ40" s="1452" t="s">
        <v>581</v>
      </c>
      <c r="CR40" s="1452"/>
      <c r="CS40" s="1452"/>
      <c r="CT40" s="1452"/>
    </row>
    <row r="42" spans="1:98" ht="16.5" customHeight="1">
      <c r="B42" s="430" t="s">
        <v>582</v>
      </c>
      <c r="C42" s="1450" t="s">
        <v>583</v>
      </c>
      <c r="D42" s="1450"/>
      <c r="E42" s="1450"/>
      <c r="F42" s="1450"/>
      <c r="G42" s="1450"/>
      <c r="H42" s="1450"/>
      <c r="I42" s="221"/>
      <c r="J42" s="221"/>
      <c r="K42" s="1450" t="s">
        <v>584</v>
      </c>
      <c r="L42" s="1450"/>
      <c r="M42" s="1450"/>
      <c r="N42" s="1450"/>
      <c r="O42" s="1450"/>
      <c r="P42" s="1450"/>
      <c r="Q42" s="1450"/>
      <c r="R42" s="1450"/>
      <c r="S42" s="1450"/>
      <c r="V42" s="1427"/>
      <c r="W42" s="1427"/>
      <c r="X42" s="1427"/>
      <c r="Y42" s="1427"/>
      <c r="Z42" s="1427"/>
      <c r="AA42" s="1427"/>
      <c r="AB42" s="1427"/>
      <c r="AC42" s="1427"/>
      <c r="AD42" s="1427"/>
      <c r="AE42" s="1427"/>
      <c r="AF42" s="1427"/>
      <c r="AG42" s="1427"/>
      <c r="AH42" s="1427"/>
      <c r="AI42" s="1427"/>
      <c r="AJ42" s="1427"/>
      <c r="AK42" s="1427"/>
      <c r="AL42" s="1427"/>
      <c r="AM42" s="1427"/>
      <c r="AN42" s="1427"/>
      <c r="AO42" s="1427"/>
      <c r="AP42" s="1427"/>
      <c r="AQ42" s="1427"/>
      <c r="AR42" s="1427"/>
      <c r="AS42" s="877" t="s">
        <v>433</v>
      </c>
      <c r="AT42" s="877"/>
      <c r="AU42" s="877"/>
      <c r="AV42" s="877"/>
      <c r="AZ42" s="430" t="s">
        <v>582</v>
      </c>
      <c r="BA42" s="1450" t="s">
        <v>583</v>
      </c>
      <c r="BB42" s="1450"/>
      <c r="BC42" s="1450"/>
      <c r="BD42" s="1450"/>
      <c r="BE42" s="1450"/>
      <c r="BF42" s="1450"/>
      <c r="BG42" s="221"/>
      <c r="BH42" s="221"/>
      <c r="BI42" s="1450" t="s">
        <v>584</v>
      </c>
      <c r="BJ42" s="1450"/>
      <c r="BK42" s="1450"/>
      <c r="BL42" s="1450"/>
      <c r="BM42" s="1450"/>
      <c r="BN42" s="1450"/>
      <c r="BO42" s="1450"/>
      <c r="BP42" s="1450"/>
      <c r="BQ42" s="1450"/>
      <c r="BT42" s="1427">
        <f>V42</f>
        <v>0</v>
      </c>
      <c r="BU42" s="1427"/>
      <c r="BV42" s="1427"/>
      <c r="BW42" s="1427"/>
      <c r="BX42" s="1427"/>
      <c r="BY42" s="1427"/>
      <c r="BZ42" s="1427"/>
      <c r="CA42" s="1427"/>
      <c r="CB42" s="1427"/>
      <c r="CC42" s="1427"/>
      <c r="CD42" s="1427"/>
      <c r="CE42" s="1427"/>
      <c r="CF42" s="1427"/>
      <c r="CG42" s="1427"/>
      <c r="CH42" s="1427"/>
      <c r="CI42" s="1427"/>
      <c r="CJ42" s="1427"/>
      <c r="CK42" s="1427"/>
      <c r="CL42" s="1427"/>
      <c r="CM42" s="1427"/>
      <c r="CN42" s="1427"/>
      <c r="CO42" s="1427"/>
      <c r="CP42" s="1427"/>
      <c r="CQ42" s="877" t="s">
        <v>433</v>
      </c>
      <c r="CR42" s="877"/>
      <c r="CS42" s="877"/>
      <c r="CT42" s="877"/>
    </row>
    <row r="43" spans="1:98" ht="16.5" customHeight="1">
      <c r="C43" s="1451" t="s">
        <v>585</v>
      </c>
      <c r="D43" s="1451"/>
      <c r="E43" s="1451"/>
      <c r="F43" s="1451"/>
      <c r="G43" s="1451"/>
      <c r="H43" s="1451"/>
      <c r="K43" s="1451" t="s">
        <v>586</v>
      </c>
      <c r="L43" s="1451"/>
      <c r="M43" s="1451"/>
      <c r="N43" s="1451"/>
      <c r="O43" s="1451"/>
      <c r="P43" s="1451"/>
      <c r="Q43" s="1451"/>
      <c r="R43" s="1451"/>
      <c r="S43" s="1451"/>
      <c r="V43" s="1428"/>
      <c r="W43" s="1428"/>
      <c r="X43" s="1428"/>
      <c r="Y43" s="1428"/>
      <c r="Z43" s="1428"/>
      <c r="AA43" s="1428"/>
      <c r="AB43" s="1428"/>
      <c r="AC43" s="1428"/>
      <c r="AD43" s="1428"/>
      <c r="AE43" s="1428"/>
      <c r="AF43" s="1428"/>
      <c r="AG43" s="1428"/>
      <c r="AH43" s="1428"/>
      <c r="AI43" s="1428"/>
      <c r="AJ43" s="1428"/>
      <c r="AK43" s="1428"/>
      <c r="AL43" s="1428"/>
      <c r="AM43" s="1428"/>
      <c r="AN43" s="1428"/>
      <c r="AO43" s="1428"/>
      <c r="AP43" s="1428"/>
      <c r="AQ43" s="1428"/>
      <c r="AR43" s="1428"/>
      <c r="AS43" s="1452" t="s">
        <v>581</v>
      </c>
      <c r="AT43" s="1452"/>
      <c r="AU43" s="1452"/>
      <c r="AV43" s="1452"/>
      <c r="BA43" s="1451" t="s">
        <v>585</v>
      </c>
      <c r="BB43" s="1451"/>
      <c r="BC43" s="1451"/>
      <c r="BD43" s="1451"/>
      <c r="BE43" s="1451"/>
      <c r="BF43" s="1451"/>
      <c r="BI43" s="1451" t="s">
        <v>586</v>
      </c>
      <c r="BJ43" s="1451"/>
      <c r="BK43" s="1451"/>
      <c r="BL43" s="1451"/>
      <c r="BM43" s="1451"/>
      <c r="BN43" s="1451"/>
      <c r="BO43" s="1451"/>
      <c r="BP43" s="1451"/>
      <c r="BQ43" s="1451"/>
      <c r="BT43" s="1428"/>
      <c r="BU43" s="1428"/>
      <c r="BV43" s="1428"/>
      <c r="BW43" s="1428"/>
      <c r="BX43" s="1428"/>
      <c r="BY43" s="1428"/>
      <c r="BZ43" s="1428"/>
      <c r="CA43" s="1428"/>
      <c r="CB43" s="1428"/>
      <c r="CC43" s="1428"/>
      <c r="CD43" s="1428"/>
      <c r="CE43" s="1428"/>
      <c r="CF43" s="1428"/>
      <c r="CG43" s="1428"/>
      <c r="CH43" s="1428"/>
      <c r="CI43" s="1428"/>
      <c r="CJ43" s="1428"/>
      <c r="CK43" s="1428"/>
      <c r="CL43" s="1428"/>
      <c r="CM43" s="1428"/>
      <c r="CN43" s="1428"/>
      <c r="CO43" s="1428"/>
      <c r="CP43" s="1428"/>
      <c r="CQ43" s="1452" t="s">
        <v>581</v>
      </c>
      <c r="CR43" s="1452"/>
      <c r="CS43" s="1452"/>
      <c r="CT43" s="1452"/>
    </row>
    <row r="44" spans="1:98" ht="9.9" customHeight="1">
      <c r="C44" s="217"/>
      <c r="D44" s="217"/>
      <c r="E44" s="217"/>
      <c r="F44" s="217"/>
      <c r="G44" s="217"/>
      <c r="H44" s="217"/>
      <c r="K44" s="217"/>
      <c r="L44" s="217"/>
      <c r="M44" s="217"/>
      <c r="N44" s="217"/>
      <c r="O44" s="217"/>
      <c r="P44" s="217"/>
      <c r="Q44" s="217"/>
      <c r="R44" s="217"/>
      <c r="S44" s="217"/>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BA44" s="217"/>
      <c r="BB44" s="217"/>
      <c r="BC44" s="217"/>
      <c r="BD44" s="217"/>
      <c r="BE44" s="217"/>
      <c r="BF44" s="217"/>
      <c r="BI44" s="217"/>
      <c r="BJ44" s="217"/>
      <c r="BK44" s="217"/>
      <c r="BL44" s="217"/>
      <c r="BM44" s="217"/>
      <c r="BN44" s="217"/>
      <c r="BO44" s="217"/>
      <c r="BP44" s="217"/>
      <c r="BQ44" s="217"/>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row>
    <row r="45" spans="1:98" ht="9.9" customHeight="1">
      <c r="C45" s="217"/>
      <c r="D45" s="217"/>
      <c r="E45" s="217"/>
      <c r="F45" s="217"/>
      <c r="G45" s="217"/>
      <c r="H45" s="217"/>
      <c r="K45" s="217"/>
      <c r="L45" s="217"/>
      <c r="M45" s="217"/>
      <c r="N45" s="217"/>
      <c r="O45" s="217"/>
      <c r="P45" s="217"/>
      <c r="Q45" s="217"/>
      <c r="R45" s="217"/>
      <c r="S45" s="217"/>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BA45" s="217"/>
      <c r="BB45" s="217"/>
      <c r="BC45" s="217"/>
      <c r="BD45" s="217"/>
      <c r="BE45" s="217"/>
      <c r="BF45" s="217"/>
      <c r="BI45" s="217"/>
      <c r="BJ45" s="217"/>
      <c r="BK45" s="217"/>
      <c r="BL45" s="217"/>
      <c r="BM45" s="217"/>
      <c r="BN45" s="217"/>
      <c r="BO45" s="217"/>
      <c r="BP45" s="217"/>
      <c r="BQ45" s="217"/>
      <c r="BT45" s="214"/>
      <c r="BU45" s="214"/>
      <c r="BV45" s="214"/>
      <c r="BW45" s="214"/>
      <c r="BX45" s="214"/>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row>
    <row r="46" spans="1:98" ht="23.25" customHeight="1">
      <c r="A46" s="1403" t="s">
        <v>587</v>
      </c>
      <c r="B46" s="1403"/>
      <c r="C46" s="1403"/>
      <c r="D46" s="1403"/>
      <c r="E46" s="1403"/>
      <c r="F46" s="1403"/>
      <c r="G46" s="1403"/>
      <c r="H46" s="1403"/>
      <c r="I46" s="1403"/>
      <c r="J46" s="1403"/>
      <c r="K46" s="1403"/>
      <c r="L46" s="1403"/>
      <c r="M46" s="1403"/>
      <c r="N46" s="1403"/>
      <c r="O46" s="1403"/>
      <c r="P46" s="1403"/>
      <c r="Q46" s="1403"/>
      <c r="R46" s="1403"/>
      <c r="S46" s="1403"/>
      <c r="T46" s="1403"/>
      <c r="U46" s="1403"/>
      <c r="V46" s="1403"/>
      <c r="W46" s="1403"/>
      <c r="X46" s="1403"/>
      <c r="Y46" s="1403"/>
      <c r="Z46" s="1403"/>
      <c r="AA46" s="1403"/>
      <c r="AB46" s="1403"/>
      <c r="AC46" s="1403"/>
      <c r="AD46" s="1403"/>
      <c r="AE46" s="1403"/>
      <c r="AF46" s="1403"/>
      <c r="AG46" s="1403"/>
      <c r="AH46" s="1403"/>
      <c r="AI46" s="1403"/>
      <c r="AJ46" s="1403"/>
      <c r="AK46" s="1403"/>
      <c r="AL46" s="1403"/>
      <c r="AM46" s="1403"/>
      <c r="AN46" s="1403"/>
      <c r="AO46" s="1403"/>
      <c r="AP46" s="1403"/>
      <c r="AQ46" s="1403"/>
      <c r="AR46" s="1403"/>
      <c r="AS46" s="1403"/>
      <c r="AT46" s="1403"/>
      <c r="AU46" s="1403"/>
      <c r="AV46" s="1403"/>
      <c r="AY46" s="1403" t="s">
        <v>587</v>
      </c>
      <c r="AZ46" s="1403"/>
      <c r="BA46" s="1403"/>
      <c r="BB46" s="1403"/>
      <c r="BC46" s="1403"/>
      <c r="BD46" s="1403"/>
      <c r="BE46" s="1403"/>
      <c r="BF46" s="1403"/>
      <c r="BG46" s="1403"/>
      <c r="BH46" s="1403"/>
      <c r="BI46" s="1403"/>
      <c r="BJ46" s="1403"/>
      <c r="BK46" s="1403"/>
      <c r="BL46" s="1403"/>
      <c r="BM46" s="1403"/>
      <c r="BN46" s="1403"/>
      <c r="BO46" s="1403"/>
      <c r="BP46" s="1403"/>
      <c r="BQ46" s="1403"/>
      <c r="BR46" s="1403"/>
      <c r="BS46" s="1403"/>
      <c r="BT46" s="1403"/>
      <c r="BU46" s="1403"/>
      <c r="BV46" s="1403"/>
      <c r="BW46" s="1403"/>
      <c r="BX46" s="1403"/>
      <c r="BY46" s="1403"/>
      <c r="BZ46" s="1403"/>
      <c r="CA46" s="1403"/>
      <c r="CB46" s="1403"/>
      <c r="CC46" s="1403"/>
      <c r="CD46" s="1403"/>
      <c r="CE46" s="1403"/>
      <c r="CF46" s="1403"/>
      <c r="CG46" s="1403"/>
      <c r="CH46" s="1403"/>
      <c r="CI46" s="1403"/>
      <c r="CJ46" s="1403"/>
      <c r="CK46" s="1403"/>
      <c r="CL46" s="1403"/>
      <c r="CM46" s="1403"/>
      <c r="CN46" s="1403"/>
      <c r="CO46" s="1403"/>
      <c r="CP46" s="1403"/>
      <c r="CQ46" s="1403"/>
      <c r="CR46" s="1403"/>
      <c r="CS46" s="1403"/>
      <c r="CT46" s="1403"/>
    </row>
    <row r="47" spans="1:98" ht="18.75" customHeight="1">
      <c r="A47" s="1403"/>
      <c r="B47" s="1403"/>
      <c r="C47" s="1403"/>
      <c r="D47" s="1403"/>
      <c r="E47" s="1403"/>
      <c r="F47" s="1403"/>
      <c r="G47" s="1403"/>
      <c r="H47" s="1403"/>
      <c r="I47" s="1403"/>
      <c r="J47" s="1403"/>
      <c r="K47" s="1403"/>
      <c r="L47" s="1403"/>
      <c r="M47" s="1403"/>
      <c r="N47" s="1403"/>
      <c r="O47" s="1403"/>
      <c r="P47" s="1403"/>
      <c r="Q47" s="1403"/>
      <c r="R47" s="1403"/>
      <c r="S47" s="1403"/>
      <c r="T47" s="1403"/>
      <c r="U47" s="1403"/>
      <c r="V47" s="1403"/>
      <c r="W47" s="1403"/>
      <c r="X47" s="1403"/>
      <c r="Y47" s="1403"/>
      <c r="Z47" s="1403"/>
      <c r="AA47" s="1403"/>
      <c r="AB47" s="1403"/>
      <c r="AC47" s="1403"/>
      <c r="AD47" s="1403"/>
      <c r="AE47" s="1403"/>
      <c r="AF47" s="1403"/>
      <c r="AG47" s="1403"/>
      <c r="AH47" s="1403"/>
      <c r="AI47" s="1403"/>
      <c r="AJ47" s="1403"/>
      <c r="AK47" s="1403"/>
      <c r="AL47" s="1403"/>
      <c r="AM47" s="1403"/>
      <c r="AN47" s="1403"/>
      <c r="AO47" s="1403"/>
      <c r="AP47" s="1403"/>
      <c r="AQ47" s="1403"/>
      <c r="AR47" s="1403"/>
      <c r="AS47" s="1403"/>
      <c r="AT47" s="1403"/>
      <c r="AU47" s="1403"/>
      <c r="AV47" s="1403"/>
      <c r="AY47" s="1403"/>
      <c r="AZ47" s="1403"/>
      <c r="BA47" s="1403"/>
      <c r="BB47" s="1403"/>
      <c r="BC47" s="1403"/>
      <c r="BD47" s="1403"/>
      <c r="BE47" s="1403"/>
      <c r="BF47" s="1403"/>
      <c r="BG47" s="1403"/>
      <c r="BH47" s="1403"/>
      <c r="BI47" s="1403"/>
      <c r="BJ47" s="1403"/>
      <c r="BK47" s="1403"/>
      <c r="BL47" s="1403"/>
      <c r="BM47" s="1403"/>
      <c r="BN47" s="1403"/>
      <c r="BO47" s="1403"/>
      <c r="BP47" s="1403"/>
      <c r="BQ47" s="1403"/>
      <c r="BR47" s="1403"/>
      <c r="BS47" s="1403"/>
      <c r="BT47" s="1403"/>
      <c r="BU47" s="1403"/>
      <c r="BV47" s="1403"/>
      <c r="BW47" s="1403"/>
      <c r="BX47" s="1403"/>
      <c r="BY47" s="1403"/>
      <c r="BZ47" s="1403"/>
      <c r="CA47" s="1403"/>
      <c r="CB47" s="1403"/>
      <c r="CC47" s="1403"/>
      <c r="CD47" s="1403"/>
      <c r="CE47" s="1403"/>
      <c r="CF47" s="1403"/>
      <c r="CG47" s="1403"/>
      <c r="CH47" s="1403"/>
      <c r="CI47" s="1403"/>
      <c r="CJ47" s="1403"/>
      <c r="CK47" s="1403"/>
      <c r="CL47" s="1403"/>
      <c r="CM47" s="1403"/>
      <c r="CN47" s="1403"/>
      <c r="CO47" s="1403"/>
      <c r="CP47" s="1403"/>
      <c r="CQ47" s="1403"/>
      <c r="CR47" s="1403"/>
      <c r="CS47" s="1403"/>
      <c r="CT47" s="1403"/>
    </row>
    <row r="48" spans="1:98" ht="19.649999999999999" customHeight="1">
      <c r="A48" s="1404" t="s">
        <v>588</v>
      </c>
      <c r="B48" s="1404"/>
      <c r="C48" s="1404"/>
      <c r="D48" s="1404"/>
      <c r="E48" s="1404"/>
      <c r="F48" s="1404"/>
      <c r="G48" s="1404"/>
      <c r="H48" s="1404"/>
      <c r="I48" s="1404"/>
      <c r="J48" s="1404"/>
      <c r="K48" s="1404"/>
      <c r="L48" s="1404"/>
      <c r="M48" s="1404"/>
      <c r="N48" s="1404"/>
      <c r="O48" s="1404"/>
      <c r="P48" s="1404"/>
      <c r="Q48" s="1404"/>
      <c r="R48" s="1404"/>
      <c r="S48" s="1404"/>
      <c r="T48" s="1404"/>
      <c r="U48" s="1404"/>
      <c r="V48" s="1404"/>
      <c r="W48" s="1404"/>
      <c r="X48" s="1404"/>
      <c r="Y48" s="1404"/>
      <c r="Z48" s="1404"/>
      <c r="AA48" s="1404"/>
      <c r="AB48" s="1404"/>
      <c r="AC48" s="1404"/>
      <c r="AD48" s="1404"/>
      <c r="AE48" s="1404"/>
      <c r="AF48" s="1404"/>
      <c r="AG48" s="1404"/>
      <c r="AH48" s="1404"/>
      <c r="AI48" s="1404"/>
      <c r="AJ48" s="1404"/>
      <c r="AK48" s="1404"/>
      <c r="AL48" s="1404"/>
      <c r="AM48" s="1404"/>
      <c r="AN48" s="1404"/>
      <c r="AO48" s="1404"/>
      <c r="AP48" s="1404"/>
      <c r="AQ48" s="1404"/>
      <c r="AR48" s="1404"/>
      <c r="AS48" s="1404"/>
      <c r="AT48" s="1404"/>
      <c r="AU48" s="1404"/>
      <c r="AV48" s="1404"/>
      <c r="AY48" s="1404" t="s">
        <v>588</v>
      </c>
      <c r="AZ48" s="1404"/>
      <c r="BA48" s="1404"/>
      <c r="BB48" s="1404"/>
      <c r="BC48" s="1404"/>
      <c r="BD48" s="1404"/>
      <c r="BE48" s="1404"/>
      <c r="BF48" s="1404"/>
      <c r="BG48" s="1404"/>
      <c r="BH48" s="1404"/>
      <c r="BI48" s="1404"/>
      <c r="BJ48" s="1404"/>
      <c r="BK48" s="1404"/>
      <c r="BL48" s="1404"/>
      <c r="BM48" s="1404"/>
      <c r="BN48" s="1404"/>
      <c r="BO48" s="1404"/>
      <c r="BP48" s="1404"/>
      <c r="BQ48" s="1404"/>
      <c r="BR48" s="1404"/>
      <c r="BS48" s="1404"/>
      <c r="BT48" s="1404"/>
      <c r="BU48" s="1404"/>
      <c r="BV48" s="1404"/>
      <c r="BW48" s="1404"/>
      <c r="BX48" s="1404"/>
      <c r="BY48" s="1404"/>
      <c r="BZ48" s="1404"/>
      <c r="CA48" s="1404"/>
      <c r="CB48" s="1404"/>
      <c r="CC48" s="1404"/>
      <c r="CD48" s="1404"/>
      <c r="CE48" s="1404"/>
      <c r="CF48" s="1404"/>
      <c r="CG48" s="1404"/>
      <c r="CH48" s="1404"/>
      <c r="CI48" s="1404"/>
      <c r="CJ48" s="1404"/>
      <c r="CK48" s="1404"/>
      <c r="CL48" s="1404"/>
      <c r="CM48" s="1404"/>
      <c r="CN48" s="1404"/>
      <c r="CO48" s="1404"/>
      <c r="CP48" s="1404"/>
      <c r="CQ48" s="1404"/>
      <c r="CR48" s="1404"/>
      <c r="CS48" s="1404"/>
      <c r="CT48" s="1404"/>
    </row>
    <row r="49" spans="1:98" ht="23.25" customHeight="1">
      <c r="A49" s="1405"/>
      <c r="B49" s="1405"/>
      <c r="C49" s="1405"/>
      <c r="D49" s="1405"/>
      <c r="E49" s="1405"/>
      <c r="F49" s="1405"/>
      <c r="G49" s="1405"/>
      <c r="H49" s="1405"/>
      <c r="I49" s="1405"/>
      <c r="J49" s="1405"/>
      <c r="K49" s="1405"/>
      <c r="L49" s="1405"/>
      <c r="M49" s="1405"/>
      <c r="N49" s="1405"/>
      <c r="O49" s="1405"/>
      <c r="P49" s="1405"/>
      <c r="Q49" s="1405"/>
      <c r="R49" s="1405"/>
      <c r="S49" s="1405"/>
      <c r="T49" s="1405"/>
      <c r="U49" s="1405"/>
      <c r="V49" s="1405"/>
      <c r="W49" s="1405"/>
      <c r="X49" s="1405"/>
      <c r="Y49" s="1405"/>
      <c r="Z49" s="1405"/>
      <c r="AA49" s="1405"/>
      <c r="AB49" s="1405"/>
      <c r="AC49" s="1405"/>
      <c r="AD49" s="1405"/>
      <c r="AE49" s="1405"/>
      <c r="AF49" s="1405"/>
      <c r="AG49" s="1405"/>
      <c r="AH49" s="1405"/>
      <c r="AI49" s="1405"/>
      <c r="AJ49" s="1405"/>
      <c r="AK49" s="1405"/>
      <c r="AL49" s="1405"/>
      <c r="AM49" s="1405"/>
      <c r="AN49" s="1405"/>
      <c r="AO49" s="1405"/>
      <c r="AP49" s="1405"/>
      <c r="AQ49" s="1405"/>
      <c r="AR49" s="1405"/>
      <c r="AS49" s="1405"/>
      <c r="AT49" s="1405"/>
      <c r="AU49" s="1405"/>
      <c r="AV49" s="1405"/>
      <c r="AY49" s="1405"/>
      <c r="AZ49" s="1405"/>
      <c r="BA49" s="1405"/>
      <c r="BB49" s="1405"/>
      <c r="BC49" s="1405"/>
      <c r="BD49" s="1405"/>
      <c r="BE49" s="1405"/>
      <c r="BF49" s="1405"/>
      <c r="BG49" s="1405"/>
      <c r="BH49" s="1405"/>
      <c r="BI49" s="1405"/>
      <c r="BJ49" s="1405"/>
      <c r="BK49" s="1405"/>
      <c r="BL49" s="1405"/>
      <c r="BM49" s="1405"/>
      <c r="BN49" s="1405"/>
      <c r="BO49" s="1405"/>
      <c r="BP49" s="1405"/>
      <c r="BQ49" s="1405"/>
      <c r="BR49" s="1405"/>
      <c r="BS49" s="1405"/>
      <c r="BT49" s="1405"/>
      <c r="BU49" s="1405"/>
      <c r="BV49" s="1405"/>
      <c r="BW49" s="1405"/>
      <c r="BX49" s="1405"/>
      <c r="BY49" s="1405"/>
      <c r="BZ49" s="1405"/>
      <c r="CA49" s="1405"/>
      <c r="CB49" s="1405"/>
      <c r="CC49" s="1405"/>
      <c r="CD49" s="1405"/>
      <c r="CE49" s="1405"/>
      <c r="CF49" s="1405"/>
      <c r="CG49" s="1405"/>
      <c r="CH49" s="1405"/>
      <c r="CI49" s="1405"/>
      <c r="CJ49" s="1405"/>
      <c r="CK49" s="1405"/>
      <c r="CL49" s="1405"/>
      <c r="CM49" s="1405"/>
      <c r="CN49" s="1405"/>
      <c r="CO49" s="1405"/>
      <c r="CP49" s="1405"/>
      <c r="CQ49" s="1405"/>
      <c r="CR49" s="1405"/>
      <c r="CS49" s="1405"/>
      <c r="CT49" s="1405"/>
    </row>
    <row r="50" spans="1:98" ht="31.35" customHeight="1">
      <c r="A50" s="1415"/>
      <c r="B50" s="1416"/>
      <c r="C50" s="1416"/>
      <c r="D50" s="1416"/>
      <c r="E50" s="1416"/>
      <c r="F50" s="1416"/>
      <c r="G50" s="1416"/>
      <c r="H50" s="1416"/>
      <c r="I50" s="1416"/>
      <c r="J50" s="1416"/>
      <c r="K50" s="1416"/>
      <c r="L50" s="1416"/>
      <c r="M50" s="1416"/>
      <c r="N50" s="1416"/>
      <c r="O50" s="1416"/>
      <c r="P50" s="1416"/>
      <c r="Q50" s="1416"/>
      <c r="R50" s="1416"/>
      <c r="S50" s="1416"/>
      <c r="T50" s="1416"/>
      <c r="U50" s="1416"/>
      <c r="V50" s="1416"/>
      <c r="W50" s="1416"/>
      <c r="X50" s="1416"/>
      <c r="Y50" s="1416"/>
      <c r="Z50" s="1416"/>
      <c r="AA50" s="1416"/>
      <c r="AB50" s="1416"/>
      <c r="AC50" s="1416"/>
      <c r="AD50" s="1416"/>
      <c r="AE50" s="1416"/>
      <c r="AF50" s="1416"/>
      <c r="AG50" s="1416"/>
      <c r="AH50" s="1416"/>
      <c r="AI50" s="1416"/>
      <c r="AJ50" s="1416"/>
      <c r="AK50" s="1416"/>
      <c r="AL50" s="1416"/>
      <c r="AM50" s="1416"/>
      <c r="AN50" s="1416"/>
      <c r="AO50" s="1416"/>
      <c r="AP50" s="1416"/>
      <c r="AQ50" s="1416"/>
      <c r="AR50" s="1416"/>
      <c r="AS50" s="1416"/>
      <c r="AT50" s="1416"/>
      <c r="AU50" s="1416"/>
      <c r="AV50" s="1417"/>
      <c r="AW50" s="235"/>
      <c r="AY50" s="1406"/>
      <c r="AZ50" s="1407"/>
      <c r="BA50" s="1407"/>
      <c r="BB50" s="1407"/>
      <c r="BC50" s="1407"/>
      <c r="BD50" s="1407"/>
      <c r="BE50" s="1407"/>
      <c r="BF50" s="1407"/>
      <c r="BG50" s="1407"/>
      <c r="BH50" s="1407"/>
      <c r="BI50" s="1407"/>
      <c r="BJ50" s="1407"/>
      <c r="BK50" s="1407"/>
      <c r="BL50" s="1407"/>
      <c r="BM50" s="1407"/>
      <c r="BN50" s="1407"/>
      <c r="BO50" s="1407"/>
      <c r="BP50" s="1407"/>
      <c r="BQ50" s="1407"/>
      <c r="BR50" s="1407"/>
      <c r="BS50" s="1407"/>
      <c r="BT50" s="1407"/>
      <c r="BU50" s="1407"/>
      <c r="BV50" s="1407"/>
      <c r="BW50" s="1407"/>
      <c r="BX50" s="1407"/>
      <c r="BY50" s="1407"/>
      <c r="BZ50" s="1407"/>
      <c r="CA50" s="1407"/>
      <c r="CB50" s="1407"/>
      <c r="CC50" s="1407"/>
      <c r="CD50" s="1407"/>
      <c r="CE50" s="1407"/>
      <c r="CF50" s="1407"/>
      <c r="CG50" s="1407"/>
      <c r="CH50" s="1407"/>
      <c r="CI50" s="1407"/>
      <c r="CJ50" s="1407"/>
      <c r="CK50" s="1407"/>
      <c r="CL50" s="1407"/>
      <c r="CM50" s="1407"/>
      <c r="CN50" s="1407"/>
      <c r="CO50" s="1407"/>
      <c r="CP50" s="1407"/>
      <c r="CQ50" s="1407"/>
      <c r="CR50" s="1407"/>
      <c r="CS50" s="1407"/>
      <c r="CT50" s="1408"/>
    </row>
    <row r="51" spans="1:98" ht="31.35" customHeight="1">
      <c r="A51" s="1418"/>
      <c r="B51" s="1419"/>
      <c r="C51" s="1419"/>
      <c r="D51" s="1419"/>
      <c r="E51" s="1419"/>
      <c r="F51" s="1419"/>
      <c r="G51" s="1419"/>
      <c r="H51" s="1419"/>
      <c r="I51" s="1419"/>
      <c r="J51" s="1419"/>
      <c r="K51" s="1419"/>
      <c r="L51" s="1419"/>
      <c r="M51" s="1419"/>
      <c r="N51" s="1419"/>
      <c r="O51" s="1419"/>
      <c r="P51" s="1419"/>
      <c r="Q51" s="1419"/>
      <c r="R51" s="1419"/>
      <c r="S51" s="1419"/>
      <c r="T51" s="1419"/>
      <c r="U51" s="1419"/>
      <c r="V51" s="1419"/>
      <c r="W51" s="1419"/>
      <c r="X51" s="1419"/>
      <c r="Y51" s="1419"/>
      <c r="Z51" s="1419"/>
      <c r="AA51" s="1419"/>
      <c r="AB51" s="1419"/>
      <c r="AC51" s="1419"/>
      <c r="AD51" s="1419"/>
      <c r="AE51" s="1419"/>
      <c r="AF51" s="1419"/>
      <c r="AG51" s="1419"/>
      <c r="AH51" s="1419"/>
      <c r="AI51" s="1419"/>
      <c r="AJ51" s="1419"/>
      <c r="AK51" s="1419"/>
      <c r="AL51" s="1419"/>
      <c r="AM51" s="1419"/>
      <c r="AN51" s="1419"/>
      <c r="AO51" s="1419"/>
      <c r="AP51" s="1419"/>
      <c r="AQ51" s="1419"/>
      <c r="AR51" s="1419"/>
      <c r="AS51" s="1419"/>
      <c r="AT51" s="1419"/>
      <c r="AU51" s="1419"/>
      <c r="AV51" s="1420"/>
      <c r="AW51" s="236"/>
      <c r="AY51" s="1409"/>
      <c r="AZ51" s="1410"/>
      <c r="BA51" s="1410"/>
      <c r="BB51" s="1410"/>
      <c r="BC51" s="1410"/>
      <c r="BD51" s="1410"/>
      <c r="BE51" s="1410"/>
      <c r="BF51" s="1410"/>
      <c r="BG51" s="1410"/>
      <c r="BH51" s="1410"/>
      <c r="BI51" s="1410"/>
      <c r="BJ51" s="1410"/>
      <c r="BK51" s="1410"/>
      <c r="BL51" s="1410"/>
      <c r="BM51" s="1410"/>
      <c r="BN51" s="1410"/>
      <c r="BO51" s="1410"/>
      <c r="BP51" s="1410"/>
      <c r="BQ51" s="1410"/>
      <c r="BR51" s="1410"/>
      <c r="BS51" s="1410"/>
      <c r="BT51" s="1410"/>
      <c r="BU51" s="1410"/>
      <c r="BV51" s="1410"/>
      <c r="BW51" s="1410"/>
      <c r="BX51" s="1410"/>
      <c r="BY51" s="1410"/>
      <c r="BZ51" s="1410"/>
      <c r="CA51" s="1410"/>
      <c r="CB51" s="1410"/>
      <c r="CC51" s="1410"/>
      <c r="CD51" s="1410"/>
      <c r="CE51" s="1410"/>
      <c r="CF51" s="1410"/>
      <c r="CG51" s="1410"/>
      <c r="CH51" s="1410"/>
      <c r="CI51" s="1410"/>
      <c r="CJ51" s="1410"/>
      <c r="CK51" s="1410"/>
      <c r="CL51" s="1410"/>
      <c r="CM51" s="1410"/>
      <c r="CN51" s="1410"/>
      <c r="CO51" s="1410"/>
      <c r="CP51" s="1410"/>
      <c r="CQ51" s="1410"/>
      <c r="CR51" s="1410"/>
      <c r="CS51" s="1410"/>
      <c r="CT51" s="1411"/>
    </row>
    <row r="52" spans="1:98" ht="19.649999999999999" customHeight="1">
      <c r="A52" s="1421"/>
      <c r="B52" s="1422"/>
      <c r="C52" s="1422"/>
      <c r="D52" s="1422"/>
      <c r="E52" s="1422"/>
      <c r="F52" s="1422"/>
      <c r="G52" s="1422"/>
      <c r="H52" s="1422"/>
      <c r="I52" s="1422"/>
      <c r="J52" s="1422"/>
      <c r="K52" s="1422"/>
      <c r="L52" s="1422"/>
      <c r="M52" s="1422"/>
      <c r="N52" s="1422"/>
      <c r="O52" s="1422"/>
      <c r="P52" s="1422"/>
      <c r="Q52" s="1422"/>
      <c r="R52" s="1422"/>
      <c r="S52" s="1422"/>
      <c r="T52" s="1422"/>
      <c r="U52" s="1422"/>
      <c r="V52" s="1422"/>
      <c r="W52" s="1422"/>
      <c r="X52" s="1422"/>
      <c r="Y52" s="1422"/>
      <c r="Z52" s="1422"/>
      <c r="AA52" s="1422"/>
      <c r="AB52" s="1422"/>
      <c r="AC52" s="1422"/>
      <c r="AD52" s="1422"/>
      <c r="AE52" s="1422"/>
      <c r="AF52" s="1422"/>
      <c r="AG52" s="1422"/>
      <c r="AH52" s="1422"/>
      <c r="AI52" s="1422"/>
      <c r="AJ52" s="1422"/>
      <c r="AK52" s="1422"/>
      <c r="AL52" s="1422"/>
      <c r="AM52" s="1422"/>
      <c r="AN52" s="1422"/>
      <c r="AO52" s="1422"/>
      <c r="AP52" s="1422"/>
      <c r="AQ52" s="1422"/>
      <c r="AR52" s="1422"/>
      <c r="AS52" s="1422"/>
      <c r="AT52" s="1422"/>
      <c r="AU52" s="1422"/>
      <c r="AV52" s="1423"/>
      <c r="AW52" s="237"/>
      <c r="AY52" s="1412"/>
      <c r="AZ52" s="1413"/>
      <c r="BA52" s="1413"/>
      <c r="BB52" s="1413"/>
      <c r="BC52" s="1413"/>
      <c r="BD52" s="1413"/>
      <c r="BE52" s="1413"/>
      <c r="BF52" s="1413"/>
      <c r="BG52" s="1413"/>
      <c r="BH52" s="1413"/>
      <c r="BI52" s="1413"/>
      <c r="BJ52" s="1413"/>
      <c r="BK52" s="1413"/>
      <c r="BL52" s="1413"/>
      <c r="BM52" s="1413"/>
      <c r="BN52" s="1413"/>
      <c r="BO52" s="1413"/>
      <c r="BP52" s="1413"/>
      <c r="BQ52" s="1413"/>
      <c r="BR52" s="1413"/>
      <c r="BS52" s="1413"/>
      <c r="BT52" s="1413"/>
      <c r="BU52" s="1413"/>
      <c r="BV52" s="1413"/>
      <c r="BW52" s="1413"/>
      <c r="BX52" s="1413"/>
      <c r="BY52" s="1413"/>
      <c r="BZ52" s="1413"/>
      <c r="CA52" s="1413"/>
      <c r="CB52" s="1413"/>
      <c r="CC52" s="1413"/>
      <c r="CD52" s="1413"/>
      <c r="CE52" s="1413"/>
      <c r="CF52" s="1413"/>
      <c r="CG52" s="1413"/>
      <c r="CH52" s="1413"/>
      <c r="CI52" s="1413"/>
      <c r="CJ52" s="1413"/>
      <c r="CK52" s="1413"/>
      <c r="CL52" s="1413"/>
      <c r="CM52" s="1413"/>
      <c r="CN52" s="1413"/>
      <c r="CO52" s="1413"/>
      <c r="CP52" s="1413"/>
      <c r="CQ52" s="1413"/>
      <c r="CR52" s="1413"/>
      <c r="CS52" s="1413"/>
      <c r="CT52" s="1414"/>
    </row>
    <row r="53" spans="1:98" ht="19.649999999999999" customHeight="1">
      <c r="A53" s="218"/>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row>
    <row r="54" spans="1:98" ht="19.649999999999999" customHeight="1">
      <c r="A54" s="219"/>
      <c r="B54" s="211" t="s">
        <v>589</v>
      </c>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19"/>
      <c r="AL54" s="219"/>
      <c r="AM54" s="219"/>
      <c r="AN54" s="219"/>
      <c r="AO54" s="219"/>
      <c r="AP54" s="218"/>
      <c r="AQ54" s="218"/>
      <c r="AR54" s="218"/>
      <c r="AS54" s="218"/>
      <c r="AT54" s="218"/>
      <c r="AU54" s="218"/>
      <c r="AV54" s="218"/>
      <c r="AW54" s="218"/>
      <c r="AY54" s="219"/>
      <c r="AZ54" s="211" t="s">
        <v>589</v>
      </c>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19"/>
      <c r="CJ54" s="219"/>
      <c r="CK54" s="219"/>
      <c r="CL54" s="219"/>
      <c r="CM54" s="219"/>
      <c r="CN54" s="218"/>
      <c r="CO54" s="218"/>
      <c r="CP54" s="218"/>
      <c r="CQ54" s="218"/>
      <c r="CR54" s="218"/>
      <c r="CS54" s="218"/>
      <c r="CT54" s="218"/>
    </row>
    <row r="55" spans="1:98" ht="19.649999999999999" customHeight="1">
      <c r="A55" s="219"/>
      <c r="B55" s="211"/>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19"/>
      <c r="AL55" s="219"/>
      <c r="AM55" s="219"/>
      <c r="AN55" s="219"/>
      <c r="AO55" s="219"/>
      <c r="AP55" s="218"/>
      <c r="AQ55" s="218"/>
      <c r="AR55" s="218"/>
      <c r="AS55" s="218"/>
      <c r="AT55" s="218"/>
      <c r="AU55" s="218"/>
      <c r="AV55" s="218"/>
      <c r="AW55" s="218"/>
      <c r="AY55" s="219"/>
      <c r="AZ55" s="211"/>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19"/>
      <c r="CJ55" s="219"/>
      <c r="CK55" s="219"/>
      <c r="CL55" s="219"/>
      <c r="CM55" s="219"/>
      <c r="CN55" s="218"/>
      <c r="CO55" s="218"/>
      <c r="CP55" s="218"/>
      <c r="CQ55" s="218"/>
      <c r="CR55" s="218"/>
      <c r="CS55" s="218"/>
      <c r="CT55" s="218"/>
    </row>
    <row r="56" spans="1:98" ht="15.75" customHeight="1">
      <c r="AJ56" s="1401"/>
      <c r="AK56" s="1401"/>
      <c r="AL56" s="1401"/>
      <c r="AM56" s="1401"/>
      <c r="AO56" s="1401"/>
      <c r="AP56" s="1401"/>
      <c r="AQ56" s="1401"/>
      <c r="AS56" s="1401"/>
      <c r="AT56" s="1401"/>
      <c r="AU56" s="1401"/>
      <c r="CH56" s="1401"/>
      <c r="CI56" s="1401"/>
      <c r="CJ56" s="1401"/>
      <c r="CK56" s="1401"/>
      <c r="CM56" s="1401"/>
      <c r="CN56" s="1401"/>
      <c r="CO56" s="1401"/>
      <c r="CQ56" s="1401"/>
      <c r="CR56" s="1401"/>
      <c r="CS56" s="1401"/>
    </row>
    <row r="57" spans="1:98" ht="16.5" customHeight="1">
      <c r="B57" s="211" t="s">
        <v>421</v>
      </c>
      <c r="C57" s="221"/>
      <c r="D57" s="221"/>
      <c r="E57" s="221"/>
      <c r="F57" s="222" t="s">
        <v>590</v>
      </c>
      <c r="AZ57" s="211" t="s">
        <v>421</v>
      </c>
      <c r="BA57" s="221"/>
      <c r="BB57" s="221"/>
      <c r="BC57" s="221"/>
      <c r="BD57" s="222" t="s">
        <v>590</v>
      </c>
    </row>
    <row r="59" spans="1:98" ht="17.100000000000001" customHeight="1">
      <c r="F59" s="1442" t="s">
        <v>591</v>
      </c>
      <c r="G59" s="1442"/>
      <c r="H59" s="1442"/>
      <c r="I59" s="1442"/>
      <c r="J59" s="1442"/>
      <c r="K59" s="1442"/>
      <c r="L59" s="1442"/>
      <c r="M59" s="1442"/>
      <c r="N59" s="1448" t="str">
        <f>IF(入学願書!G46="","",IF(入学願書!G60="",入学願書!G46,"①"&amp;入学願書!G46&amp;"; ②"&amp;入学願書!G60))</f>
        <v/>
      </c>
      <c r="O59" s="1448"/>
      <c r="P59" s="1448"/>
      <c r="Q59" s="1448"/>
      <c r="R59" s="1448"/>
      <c r="S59" s="1448"/>
      <c r="T59" s="1448"/>
      <c r="U59" s="1448"/>
      <c r="V59" s="1448"/>
      <c r="W59" s="1448"/>
      <c r="X59" s="1448"/>
      <c r="Y59" s="1448"/>
      <c r="Z59" s="1448"/>
      <c r="AA59" s="1448"/>
      <c r="AB59" s="1448"/>
      <c r="AC59" s="1448"/>
      <c r="AD59" s="1448"/>
      <c r="AE59" s="1448"/>
      <c r="AF59" s="1448"/>
      <c r="AG59" s="1448"/>
      <c r="AH59" s="1448"/>
      <c r="AI59" s="1448"/>
      <c r="AJ59" s="1448"/>
      <c r="AK59" s="1448"/>
      <c r="AL59" s="1448"/>
      <c r="AM59" s="1448"/>
      <c r="AN59" s="1448"/>
      <c r="AO59" s="1448"/>
      <c r="AP59" s="1448"/>
      <c r="AQ59" s="1448"/>
      <c r="AR59" s="1448"/>
      <c r="AS59" s="1448"/>
      <c r="AT59" s="1448"/>
      <c r="AU59" s="1448"/>
      <c r="AV59" s="1448"/>
      <c r="BD59" s="1442" t="s">
        <v>591</v>
      </c>
      <c r="BE59" s="1442"/>
      <c r="BF59" s="1442"/>
      <c r="BG59" s="1442"/>
      <c r="BH59" s="1442"/>
      <c r="BI59" s="1442"/>
      <c r="BJ59" s="1442"/>
      <c r="BK59" s="1442"/>
      <c r="BL59" s="1448" t="str">
        <f>N59</f>
        <v/>
      </c>
      <c r="BM59" s="1448"/>
      <c r="BN59" s="1448"/>
      <c r="BO59" s="1448"/>
      <c r="BP59" s="1448"/>
      <c r="BQ59" s="1448"/>
      <c r="BR59" s="1448"/>
      <c r="BS59" s="1448"/>
      <c r="BT59" s="1448"/>
      <c r="BU59" s="1448"/>
      <c r="BV59" s="1448"/>
      <c r="BW59" s="1448"/>
      <c r="BX59" s="1448"/>
      <c r="BY59" s="1448"/>
      <c r="BZ59" s="1448"/>
      <c r="CA59" s="1448"/>
      <c r="CB59" s="1448"/>
      <c r="CC59" s="1448"/>
      <c r="CD59" s="1448"/>
      <c r="CE59" s="1448"/>
      <c r="CF59" s="1448"/>
      <c r="CG59" s="1448"/>
      <c r="CH59" s="1448"/>
      <c r="CI59" s="1448"/>
      <c r="CJ59" s="1448"/>
      <c r="CK59" s="1448"/>
      <c r="CL59" s="1448"/>
      <c r="CM59" s="1448"/>
      <c r="CN59" s="1448"/>
      <c r="CO59" s="1448"/>
      <c r="CP59" s="1448"/>
      <c r="CQ59" s="1448"/>
      <c r="CR59" s="1448"/>
      <c r="CS59" s="1448"/>
      <c r="CT59" s="1448"/>
    </row>
    <row r="60" spans="1:98" ht="16.5" customHeight="1">
      <c r="F60" s="1429" t="s">
        <v>1084</v>
      </c>
      <c r="G60" s="1429"/>
      <c r="H60" s="1429"/>
      <c r="I60" s="1429"/>
      <c r="J60" s="1429"/>
      <c r="K60" s="1429"/>
      <c r="L60" s="1429"/>
      <c r="M60" s="226"/>
      <c r="N60" s="1449"/>
      <c r="O60" s="1449"/>
      <c r="P60" s="1449"/>
      <c r="Q60" s="1449"/>
      <c r="R60" s="1449"/>
      <c r="S60" s="1449"/>
      <c r="T60" s="1449"/>
      <c r="U60" s="1449"/>
      <c r="V60" s="1449"/>
      <c r="W60" s="1449"/>
      <c r="X60" s="1449"/>
      <c r="Y60" s="1449"/>
      <c r="Z60" s="1449"/>
      <c r="AA60" s="1449"/>
      <c r="AB60" s="1449"/>
      <c r="AC60" s="1449"/>
      <c r="AD60" s="1449"/>
      <c r="AE60" s="1449"/>
      <c r="AF60" s="1449"/>
      <c r="AG60" s="1449"/>
      <c r="AH60" s="1449"/>
      <c r="AI60" s="1449"/>
      <c r="AJ60" s="1449"/>
      <c r="AK60" s="1449"/>
      <c r="AL60" s="1449"/>
      <c r="AM60" s="1449"/>
      <c r="AN60" s="1449"/>
      <c r="AO60" s="1449"/>
      <c r="AP60" s="1449"/>
      <c r="AQ60" s="1449"/>
      <c r="AR60" s="1449"/>
      <c r="AS60" s="1449"/>
      <c r="AT60" s="1449"/>
      <c r="AU60" s="1449"/>
      <c r="AV60" s="1449"/>
      <c r="BD60" s="1429" t="s">
        <v>592</v>
      </c>
      <c r="BE60" s="1429"/>
      <c r="BF60" s="1429"/>
      <c r="BG60" s="1429"/>
      <c r="BH60" s="1429"/>
      <c r="BI60" s="1429"/>
      <c r="BJ60" s="1429"/>
      <c r="BK60" s="226"/>
      <c r="BL60" s="1449"/>
      <c r="BM60" s="1449"/>
      <c r="BN60" s="1449"/>
      <c r="BO60" s="1449"/>
      <c r="BP60" s="1449"/>
      <c r="BQ60" s="1449"/>
      <c r="BR60" s="1449"/>
      <c r="BS60" s="1449"/>
      <c r="BT60" s="1449"/>
      <c r="BU60" s="1449"/>
      <c r="BV60" s="1449"/>
      <c r="BW60" s="1449"/>
      <c r="BX60" s="1449"/>
      <c r="BY60" s="1449"/>
      <c r="BZ60" s="1449"/>
      <c r="CA60" s="1449"/>
      <c r="CB60" s="1449"/>
      <c r="CC60" s="1449"/>
      <c r="CD60" s="1449"/>
      <c r="CE60" s="1449"/>
      <c r="CF60" s="1449"/>
      <c r="CG60" s="1449"/>
      <c r="CH60" s="1449"/>
      <c r="CI60" s="1449"/>
      <c r="CJ60" s="1449"/>
      <c r="CK60" s="1449"/>
      <c r="CL60" s="1449"/>
      <c r="CM60" s="1449"/>
      <c r="CN60" s="1449"/>
      <c r="CO60" s="1449"/>
      <c r="CP60" s="1449"/>
      <c r="CQ60" s="1449"/>
      <c r="CR60" s="1449"/>
      <c r="CS60" s="1449"/>
      <c r="CT60" s="1449"/>
    </row>
    <row r="61" spans="1:98" ht="9" customHeight="1">
      <c r="F61" s="224"/>
      <c r="G61" s="224"/>
      <c r="H61" s="224"/>
      <c r="I61" s="224"/>
      <c r="J61" s="224"/>
      <c r="K61" s="224"/>
      <c r="L61" s="224"/>
      <c r="M61" s="226"/>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BD61" s="224"/>
      <c r="BE61" s="224"/>
      <c r="BF61" s="224"/>
      <c r="BG61" s="224"/>
      <c r="BH61" s="224"/>
      <c r="BI61" s="224"/>
      <c r="BJ61" s="224"/>
      <c r="BK61" s="226"/>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row>
    <row r="62" spans="1:98" ht="17.100000000000001" customHeight="1">
      <c r="F62" s="1442" t="s">
        <v>593</v>
      </c>
      <c r="G62" s="1442"/>
      <c r="H62" s="1442"/>
      <c r="I62" s="1442"/>
      <c r="J62" s="1442"/>
      <c r="K62" s="1442"/>
      <c r="L62" s="1442"/>
      <c r="M62" s="1442"/>
      <c r="N62" s="1448" t="str">
        <f>IF(入学願書!G48="","",IF(入学願書!G62="",入学願書!G48,"①"&amp;入学願書!G48&amp;"; ②"&amp;入学願書!G62))</f>
        <v/>
      </c>
      <c r="O62" s="1448"/>
      <c r="P62" s="1448"/>
      <c r="Q62" s="1448"/>
      <c r="R62" s="1448"/>
      <c r="S62" s="1448"/>
      <c r="T62" s="1448"/>
      <c r="U62" s="1448"/>
      <c r="V62" s="1448"/>
      <c r="W62" s="1448"/>
      <c r="X62" s="1448"/>
      <c r="Y62" s="1448"/>
      <c r="Z62" s="1448"/>
      <c r="AA62" s="1448"/>
      <c r="AB62" s="1448"/>
      <c r="AC62" s="1448"/>
      <c r="AD62" s="1448"/>
      <c r="AE62" s="1448"/>
      <c r="AF62" s="1448"/>
      <c r="AG62" s="1448"/>
      <c r="AH62" s="1448"/>
      <c r="AI62" s="1448"/>
      <c r="AJ62" s="1448"/>
      <c r="AK62" s="1448"/>
      <c r="AL62" s="1448"/>
      <c r="AM62" s="1448"/>
      <c r="AN62" s="1448"/>
      <c r="AO62" s="1448"/>
      <c r="AP62" s="1448"/>
      <c r="AQ62" s="1448"/>
      <c r="AR62" s="1448"/>
      <c r="AS62" s="1448"/>
      <c r="AT62" s="1448"/>
      <c r="AU62" s="1448"/>
      <c r="AV62" s="1448"/>
      <c r="BD62" s="1442" t="s">
        <v>593</v>
      </c>
      <c r="BE62" s="1442"/>
      <c r="BF62" s="1442"/>
      <c r="BG62" s="1442"/>
      <c r="BH62" s="1442"/>
      <c r="BI62" s="1442"/>
      <c r="BJ62" s="1442"/>
      <c r="BK62" s="1442"/>
      <c r="BL62" s="1448" t="str">
        <f>N62</f>
        <v/>
      </c>
      <c r="BM62" s="1448"/>
      <c r="BN62" s="1448"/>
      <c r="BO62" s="1448"/>
      <c r="BP62" s="1448"/>
      <c r="BQ62" s="1448"/>
      <c r="BR62" s="1448"/>
      <c r="BS62" s="1448"/>
      <c r="BT62" s="1448"/>
      <c r="BU62" s="1448"/>
      <c r="BV62" s="1448"/>
      <c r="BW62" s="1448"/>
      <c r="BX62" s="1448"/>
      <c r="BY62" s="1448"/>
      <c r="BZ62" s="1448"/>
      <c r="CA62" s="1448"/>
      <c r="CB62" s="1448"/>
      <c r="CC62" s="1448"/>
      <c r="CD62" s="1448"/>
      <c r="CE62" s="1448"/>
      <c r="CF62" s="1448"/>
      <c r="CG62" s="1448"/>
      <c r="CH62" s="1448"/>
      <c r="CI62" s="1448"/>
      <c r="CJ62" s="1448"/>
      <c r="CK62" s="1448"/>
      <c r="CL62" s="1448"/>
      <c r="CM62" s="1448"/>
      <c r="CN62" s="1448"/>
      <c r="CO62" s="1448"/>
      <c r="CP62" s="1448"/>
      <c r="CQ62" s="1448"/>
      <c r="CR62" s="1448"/>
      <c r="CS62" s="1448"/>
      <c r="CT62" s="1448"/>
    </row>
    <row r="63" spans="1:98" ht="17.100000000000001" customHeight="1">
      <c r="F63" s="1429" t="s">
        <v>1085</v>
      </c>
      <c r="G63" s="1429"/>
      <c r="H63" s="1429"/>
      <c r="I63" s="1429"/>
      <c r="J63" s="1429"/>
      <c r="K63" s="1429"/>
      <c r="L63" s="1429"/>
      <c r="M63" s="226"/>
      <c r="N63" s="1449"/>
      <c r="O63" s="1449"/>
      <c r="P63" s="1449"/>
      <c r="Q63" s="1449"/>
      <c r="R63" s="1449"/>
      <c r="S63" s="1449"/>
      <c r="T63" s="1449"/>
      <c r="U63" s="1449"/>
      <c r="V63" s="1449"/>
      <c r="W63" s="1449"/>
      <c r="X63" s="1449"/>
      <c r="Y63" s="1449"/>
      <c r="Z63" s="1449"/>
      <c r="AA63" s="1449"/>
      <c r="AB63" s="1449"/>
      <c r="AC63" s="1449"/>
      <c r="AD63" s="1449"/>
      <c r="AE63" s="1449"/>
      <c r="AF63" s="1449"/>
      <c r="AG63" s="1449"/>
      <c r="AH63" s="1449"/>
      <c r="AI63" s="1449"/>
      <c r="AJ63" s="1449"/>
      <c r="AK63" s="1449"/>
      <c r="AL63" s="1449"/>
      <c r="AM63" s="1449"/>
      <c r="AN63" s="1449"/>
      <c r="AO63" s="1449"/>
      <c r="AP63" s="1449"/>
      <c r="AQ63" s="1449"/>
      <c r="AR63" s="1449"/>
      <c r="AS63" s="1449"/>
      <c r="AT63" s="1449"/>
      <c r="AU63" s="1449"/>
      <c r="AV63" s="1449"/>
      <c r="BD63" s="1429" t="s">
        <v>594</v>
      </c>
      <c r="BE63" s="1429"/>
      <c r="BF63" s="1429"/>
      <c r="BG63" s="1429"/>
      <c r="BH63" s="1429"/>
      <c r="BI63" s="1429"/>
      <c r="BJ63" s="1429"/>
      <c r="BK63" s="226"/>
      <c r="BL63" s="1449"/>
      <c r="BM63" s="1449"/>
      <c r="BN63" s="1449"/>
      <c r="BO63" s="1449"/>
      <c r="BP63" s="1449"/>
      <c r="BQ63" s="1449"/>
      <c r="BR63" s="1449"/>
      <c r="BS63" s="1449"/>
      <c r="BT63" s="1449"/>
      <c r="BU63" s="1449"/>
      <c r="BV63" s="1449"/>
      <c r="BW63" s="1449"/>
      <c r="BX63" s="1449"/>
      <c r="BY63" s="1449"/>
      <c r="BZ63" s="1449"/>
      <c r="CA63" s="1449"/>
      <c r="CB63" s="1449"/>
      <c r="CC63" s="1449"/>
      <c r="CD63" s="1449"/>
      <c r="CE63" s="1449"/>
      <c r="CF63" s="1449"/>
      <c r="CG63" s="1449"/>
      <c r="CH63" s="1449"/>
      <c r="CI63" s="1449"/>
      <c r="CJ63" s="1449"/>
      <c r="CK63" s="1449"/>
      <c r="CL63" s="1449"/>
      <c r="CM63" s="1449"/>
      <c r="CN63" s="1449"/>
      <c r="CO63" s="1449"/>
      <c r="CP63" s="1449"/>
      <c r="CQ63" s="1449"/>
      <c r="CR63" s="1449"/>
      <c r="CS63" s="1449"/>
      <c r="CT63" s="1449"/>
    </row>
    <row r="64" spans="1:98" ht="9" customHeight="1">
      <c r="F64" s="224"/>
      <c r="G64" s="224"/>
      <c r="H64" s="224"/>
      <c r="I64" s="224"/>
      <c r="J64" s="224"/>
      <c r="K64" s="224"/>
      <c r="L64" s="224"/>
      <c r="M64" s="226"/>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BD64" s="224"/>
      <c r="BE64" s="224"/>
      <c r="BF64" s="224"/>
      <c r="BG64" s="224"/>
      <c r="BH64" s="224"/>
      <c r="BI64" s="224"/>
      <c r="BJ64" s="224"/>
      <c r="BK64" s="226"/>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row>
    <row r="65" spans="1:98" ht="17.100000000000001" customHeight="1">
      <c r="F65" s="1442" t="s">
        <v>595</v>
      </c>
      <c r="G65" s="1442"/>
      <c r="H65" s="1442"/>
      <c r="I65" s="1442"/>
      <c r="J65" s="1442"/>
      <c r="K65" s="1442"/>
      <c r="L65" s="1442"/>
      <c r="M65" s="1442"/>
      <c r="N65" s="1446" t="str">
        <f>IF(入学願書!AI48="","",IF(入学願書!AI62="",入学願書!AI48,"①"&amp;入学願書!AI48&amp;"; ②"&amp;入学願書!AI62))</f>
        <v/>
      </c>
      <c r="O65" s="1446"/>
      <c r="P65" s="1446"/>
      <c r="Q65" s="1446"/>
      <c r="R65" s="1446"/>
      <c r="S65" s="1446"/>
      <c r="T65" s="1446"/>
      <c r="U65" s="1446"/>
      <c r="V65" s="1446"/>
      <c r="W65" s="1446"/>
      <c r="X65" s="1446"/>
      <c r="Y65" s="214"/>
      <c r="Z65" s="1441" t="s">
        <v>596</v>
      </c>
      <c r="AA65" s="1441"/>
      <c r="AB65" s="1441"/>
      <c r="AC65" s="1441"/>
      <c r="AD65" s="1441"/>
      <c r="AE65" s="1441"/>
      <c r="AF65" s="1441"/>
      <c r="AG65" s="1441"/>
      <c r="AH65" s="1441"/>
      <c r="AI65" s="1444" t="str">
        <f>IF(入学願書!AI44="","",IF(入学願書!AI58="",入学願書!AI44,"①"&amp;入学願書!AI44&amp;"; ②"&amp;入学願書!AI58))</f>
        <v/>
      </c>
      <c r="AJ65" s="1444"/>
      <c r="AK65" s="1444"/>
      <c r="AL65" s="1444"/>
      <c r="AM65" s="1444"/>
      <c r="AN65" s="1444"/>
      <c r="AO65" s="1444"/>
      <c r="AP65" s="1444"/>
      <c r="AQ65" s="1444"/>
      <c r="AR65" s="1444"/>
      <c r="AS65" s="1444"/>
      <c r="AT65" s="1444"/>
      <c r="AU65" s="1444"/>
      <c r="AV65" s="1444"/>
      <c r="BD65" s="1442" t="s">
        <v>595</v>
      </c>
      <c r="BE65" s="1442"/>
      <c r="BF65" s="1442"/>
      <c r="BG65" s="1442"/>
      <c r="BH65" s="1442"/>
      <c r="BI65" s="1442"/>
      <c r="BJ65" s="1442"/>
      <c r="BK65" s="1442"/>
      <c r="BL65" s="1446" t="str">
        <f>N65</f>
        <v/>
      </c>
      <c r="BM65" s="1446"/>
      <c r="BN65" s="1446"/>
      <c r="BO65" s="1446"/>
      <c r="BP65" s="1446"/>
      <c r="BQ65" s="1446"/>
      <c r="BR65" s="1446"/>
      <c r="BS65" s="1446"/>
      <c r="BT65" s="1446"/>
      <c r="BU65" s="1446"/>
      <c r="BV65" s="1446"/>
      <c r="BW65" s="214"/>
      <c r="BX65" s="1441" t="s">
        <v>596</v>
      </c>
      <c r="BY65" s="1441"/>
      <c r="BZ65" s="1441"/>
      <c r="CA65" s="1441"/>
      <c r="CB65" s="1441"/>
      <c r="CC65" s="1441"/>
      <c r="CD65" s="1441"/>
      <c r="CE65" s="1441"/>
      <c r="CF65" s="1441"/>
      <c r="CG65" s="1444" t="str">
        <f>IF(入学願書!CG44="","",IF(入学願書!CG58="",入学願書!CG44,"①"&amp;入学願書!CG44&amp;"; ②"&amp;入学願書!CG58))</f>
        <v/>
      </c>
      <c r="CH65" s="1444"/>
      <c r="CI65" s="1444"/>
      <c r="CJ65" s="1444"/>
      <c r="CK65" s="1444"/>
      <c r="CL65" s="1444"/>
      <c r="CM65" s="1444"/>
      <c r="CN65" s="1444"/>
      <c r="CO65" s="1444"/>
      <c r="CP65" s="1444"/>
      <c r="CQ65" s="1444"/>
      <c r="CR65" s="1444"/>
      <c r="CS65" s="1444"/>
      <c r="CT65" s="1444"/>
    </row>
    <row r="66" spans="1:98" ht="17.100000000000001" customHeight="1">
      <c r="F66" s="1429" t="s">
        <v>1086</v>
      </c>
      <c r="G66" s="1429"/>
      <c r="H66" s="1429"/>
      <c r="I66" s="1429"/>
      <c r="J66" s="1429"/>
      <c r="K66" s="1429"/>
      <c r="L66" s="1429"/>
      <c r="M66" s="226"/>
      <c r="N66" s="1447"/>
      <c r="O66" s="1447"/>
      <c r="P66" s="1447"/>
      <c r="Q66" s="1447"/>
      <c r="R66" s="1447"/>
      <c r="S66" s="1447"/>
      <c r="T66" s="1447"/>
      <c r="U66" s="1447"/>
      <c r="V66" s="1447"/>
      <c r="W66" s="1447"/>
      <c r="X66" s="1447"/>
      <c r="Y66" s="239"/>
      <c r="Z66" s="1443" t="s">
        <v>598</v>
      </c>
      <c r="AA66" s="1443"/>
      <c r="AB66" s="1443"/>
      <c r="AC66" s="1443"/>
      <c r="AD66" s="1443"/>
      <c r="AE66" s="1443"/>
      <c r="AF66" s="1443"/>
      <c r="AG66" s="1443"/>
      <c r="AH66" s="1443"/>
      <c r="AI66" s="1445"/>
      <c r="AJ66" s="1445"/>
      <c r="AK66" s="1445"/>
      <c r="AL66" s="1445"/>
      <c r="AM66" s="1445"/>
      <c r="AN66" s="1445"/>
      <c r="AO66" s="1445"/>
      <c r="AP66" s="1445"/>
      <c r="AQ66" s="1445"/>
      <c r="AR66" s="1445"/>
      <c r="AS66" s="1445"/>
      <c r="AT66" s="1445"/>
      <c r="AU66" s="1445"/>
      <c r="AV66" s="1445"/>
      <c r="AW66" s="248"/>
      <c r="AX66" s="249"/>
      <c r="BD66" s="1429" t="s">
        <v>597</v>
      </c>
      <c r="BE66" s="1429"/>
      <c r="BF66" s="1429"/>
      <c r="BG66" s="1429"/>
      <c r="BH66" s="1429"/>
      <c r="BI66" s="1429"/>
      <c r="BJ66" s="1429"/>
      <c r="BK66" s="226"/>
      <c r="BL66" s="1447"/>
      <c r="BM66" s="1447"/>
      <c r="BN66" s="1447"/>
      <c r="BO66" s="1447"/>
      <c r="BP66" s="1447"/>
      <c r="BQ66" s="1447"/>
      <c r="BR66" s="1447"/>
      <c r="BS66" s="1447"/>
      <c r="BT66" s="1447"/>
      <c r="BU66" s="1447"/>
      <c r="BV66" s="1447"/>
      <c r="BW66" s="239"/>
      <c r="BX66" s="1443" t="s">
        <v>598</v>
      </c>
      <c r="BY66" s="1443"/>
      <c r="BZ66" s="1443"/>
      <c r="CA66" s="1443"/>
      <c r="CB66" s="1443"/>
      <c r="CC66" s="1443"/>
      <c r="CD66" s="1443"/>
      <c r="CE66" s="1443"/>
      <c r="CF66" s="1443"/>
      <c r="CG66" s="1445"/>
      <c r="CH66" s="1445"/>
      <c r="CI66" s="1445"/>
      <c r="CJ66" s="1445"/>
      <c r="CK66" s="1445"/>
      <c r="CL66" s="1445"/>
      <c r="CM66" s="1445"/>
      <c r="CN66" s="1445"/>
      <c r="CO66" s="1445"/>
      <c r="CP66" s="1445"/>
      <c r="CQ66" s="1445"/>
      <c r="CR66" s="1445"/>
      <c r="CS66" s="1445"/>
      <c r="CT66" s="1445"/>
    </row>
    <row r="67" spans="1:98" ht="17.100000000000001" customHeight="1">
      <c r="F67" s="223"/>
      <c r="G67" s="223"/>
      <c r="H67" s="223"/>
      <c r="I67" s="223"/>
      <c r="J67" s="223"/>
      <c r="K67" s="223"/>
      <c r="L67" s="223"/>
      <c r="M67" s="226"/>
      <c r="N67" s="214"/>
      <c r="O67" s="214"/>
      <c r="P67" s="214"/>
      <c r="Q67" s="214"/>
      <c r="R67" s="214"/>
      <c r="S67" s="214"/>
      <c r="T67" s="214"/>
      <c r="U67" s="214"/>
      <c r="V67" s="214"/>
      <c r="W67" s="214"/>
      <c r="X67" s="214"/>
      <c r="Y67" s="239"/>
      <c r="Z67" s="240"/>
      <c r="AA67" s="240"/>
      <c r="AB67" s="240"/>
      <c r="AC67" s="240"/>
      <c r="AD67" s="240"/>
      <c r="AE67" s="240"/>
      <c r="AF67" s="240"/>
      <c r="AG67" s="241"/>
      <c r="AH67" s="241"/>
      <c r="AI67" s="241"/>
      <c r="AJ67" s="241"/>
      <c r="AK67" s="241"/>
      <c r="AL67" s="241"/>
      <c r="AM67" s="241"/>
      <c r="AN67" s="241"/>
      <c r="AO67" s="241"/>
      <c r="AP67" s="241"/>
      <c r="AQ67" s="241"/>
      <c r="AR67" s="241"/>
      <c r="AS67" s="241"/>
      <c r="AT67" s="241"/>
      <c r="AU67" s="241"/>
      <c r="AV67" s="241"/>
      <c r="AW67" s="249"/>
      <c r="AX67" s="249"/>
      <c r="BD67" s="223"/>
      <c r="BE67" s="223"/>
      <c r="BF67" s="223"/>
      <c r="BG67" s="223"/>
      <c r="BH67" s="223"/>
      <c r="BI67" s="223"/>
      <c r="BJ67" s="223"/>
      <c r="BK67" s="226"/>
      <c r="BL67" s="214"/>
      <c r="BM67" s="214"/>
      <c r="BN67" s="214"/>
      <c r="BO67" s="214"/>
      <c r="BP67" s="214"/>
      <c r="BQ67" s="214"/>
      <c r="BR67" s="214"/>
      <c r="BS67" s="214"/>
      <c r="BT67" s="214"/>
      <c r="BU67" s="214"/>
      <c r="BV67" s="214"/>
      <c r="BW67" s="239"/>
      <c r="BX67" s="240"/>
      <c r="BY67" s="240"/>
      <c r="BZ67" s="240"/>
      <c r="CA67" s="240"/>
      <c r="CB67" s="240"/>
      <c r="CC67" s="240"/>
      <c r="CD67" s="240"/>
      <c r="CE67" s="241"/>
      <c r="CF67" s="241"/>
      <c r="CG67" s="241"/>
      <c r="CH67" s="241"/>
      <c r="CI67" s="241"/>
      <c r="CJ67" s="241"/>
      <c r="CK67" s="241"/>
      <c r="CL67" s="241"/>
      <c r="CM67" s="241"/>
      <c r="CN67" s="241"/>
      <c r="CO67" s="241"/>
      <c r="CP67" s="241"/>
      <c r="CQ67" s="241"/>
      <c r="CR67" s="241"/>
      <c r="CS67" s="241"/>
      <c r="CT67" s="241"/>
    </row>
    <row r="68" spans="1:98" ht="18" customHeight="1">
      <c r="F68" s="1440" t="s">
        <v>599</v>
      </c>
      <c r="G68" s="1440"/>
      <c r="H68" s="1440"/>
      <c r="I68" s="1440"/>
      <c r="J68" s="1440"/>
      <c r="K68" s="1440"/>
      <c r="L68" s="1440"/>
      <c r="N68" s="1431"/>
      <c r="O68" s="1431"/>
      <c r="P68" s="1431"/>
      <c r="Q68" s="1431"/>
      <c r="R68" s="1431"/>
      <c r="S68" s="1431"/>
      <c r="T68" s="1431"/>
      <c r="U68" s="1431"/>
      <c r="V68" s="1431"/>
      <c r="W68" s="1431"/>
      <c r="X68" s="1431"/>
      <c r="Y68" s="1433" t="s">
        <v>453</v>
      </c>
      <c r="Z68" s="1433"/>
      <c r="AA68" s="1433"/>
      <c r="AC68" s="1441" t="s">
        <v>551</v>
      </c>
      <c r="AD68" s="1441"/>
      <c r="AE68" s="1441"/>
      <c r="AF68" s="1441"/>
      <c r="AG68" s="1441"/>
      <c r="AH68" s="1441"/>
      <c r="AI68" s="1434"/>
      <c r="AJ68" s="1434"/>
      <c r="AK68" s="1434"/>
      <c r="AL68" s="1399" t="s">
        <v>450</v>
      </c>
      <c r="AM68" s="1399"/>
      <c r="AN68" s="1434"/>
      <c r="AO68" s="1434"/>
      <c r="AP68" s="1399" t="s">
        <v>451</v>
      </c>
      <c r="AQ68" s="1399"/>
      <c r="AR68" s="1399"/>
      <c r="AS68" s="1434"/>
      <c r="AT68" s="1434"/>
      <c r="AU68" s="1399" t="s">
        <v>452</v>
      </c>
      <c r="AV68" s="1399"/>
      <c r="AW68" s="250"/>
      <c r="AX68" s="250"/>
      <c r="BD68" s="1440" t="s">
        <v>599</v>
      </c>
      <c r="BE68" s="1440"/>
      <c r="BF68" s="1440"/>
      <c r="BG68" s="1440"/>
      <c r="BH68" s="1440"/>
      <c r="BI68" s="1440"/>
      <c r="BJ68" s="1440"/>
      <c r="BL68" s="1436" t="str">
        <f>IF(N68="","",N68)</f>
        <v/>
      </c>
      <c r="BM68" s="1436"/>
      <c r="BN68" s="1436"/>
      <c r="BO68" s="1436"/>
      <c r="BP68" s="1436"/>
      <c r="BQ68" s="1436"/>
      <c r="BR68" s="1436"/>
      <c r="BS68" s="1436"/>
      <c r="BT68" s="1436"/>
      <c r="BU68" s="1436"/>
      <c r="BV68" s="1436"/>
      <c r="BW68" s="1433" t="s">
        <v>453</v>
      </c>
      <c r="BX68" s="1433"/>
      <c r="BY68" s="1433"/>
      <c r="CA68" s="1441" t="s">
        <v>551</v>
      </c>
      <c r="CB68" s="1441"/>
      <c r="CC68" s="1441"/>
      <c r="CD68" s="1441"/>
      <c r="CE68" s="1441"/>
      <c r="CF68" s="1441"/>
      <c r="CG68" s="1434"/>
      <c r="CH68" s="1434"/>
      <c r="CI68" s="1434"/>
      <c r="CJ68" s="1399" t="s">
        <v>450</v>
      </c>
      <c r="CK68" s="1399"/>
      <c r="CL68" s="1434"/>
      <c r="CM68" s="1434"/>
      <c r="CN68" s="1399" t="s">
        <v>451</v>
      </c>
      <c r="CO68" s="1399"/>
      <c r="CP68" s="1399"/>
      <c r="CQ68" s="1434"/>
      <c r="CR68" s="1434"/>
      <c r="CS68" s="1399" t="s">
        <v>452</v>
      </c>
      <c r="CT68" s="1399"/>
    </row>
    <row r="69" spans="1:98" ht="18" customHeight="1">
      <c r="F69" s="1429" t="s">
        <v>1083</v>
      </c>
      <c r="G69" s="1429"/>
      <c r="H69" s="1429"/>
      <c r="I69" s="1429"/>
      <c r="J69" s="1429"/>
      <c r="K69" s="1429"/>
      <c r="L69" s="1429"/>
      <c r="N69" s="1432"/>
      <c r="O69" s="1432"/>
      <c r="P69" s="1432"/>
      <c r="Q69" s="1432"/>
      <c r="R69" s="1432"/>
      <c r="S69" s="1432"/>
      <c r="T69" s="1432"/>
      <c r="U69" s="1432"/>
      <c r="V69" s="1432"/>
      <c r="W69" s="1432"/>
      <c r="X69" s="1432"/>
      <c r="Y69" s="1433"/>
      <c r="Z69" s="1433"/>
      <c r="AA69" s="1433"/>
      <c r="AC69" s="1430" t="s">
        <v>1087</v>
      </c>
      <c r="AD69" s="1430"/>
      <c r="AE69" s="1430"/>
      <c r="AF69" s="1430"/>
      <c r="AG69" s="1430"/>
      <c r="AH69" s="1430"/>
      <c r="AI69" s="1435"/>
      <c r="AJ69" s="1435"/>
      <c r="AK69" s="1435"/>
      <c r="AL69" s="1438" t="s">
        <v>454</v>
      </c>
      <c r="AM69" s="1438"/>
      <c r="AN69" s="1435"/>
      <c r="AO69" s="1435"/>
      <c r="AP69" s="1438" t="s">
        <v>455</v>
      </c>
      <c r="AQ69" s="1438"/>
      <c r="AR69" s="1438"/>
      <c r="AS69" s="1435"/>
      <c r="AT69" s="1435"/>
      <c r="AU69" s="1430" t="s">
        <v>456</v>
      </c>
      <c r="AV69" s="1430"/>
      <c r="AW69" s="214"/>
      <c r="AX69" s="214"/>
      <c r="BD69" s="1429" t="s">
        <v>457</v>
      </c>
      <c r="BE69" s="1429"/>
      <c r="BF69" s="1429"/>
      <c r="BG69" s="1429"/>
      <c r="BH69" s="1429"/>
      <c r="BI69" s="1429"/>
      <c r="BJ69" s="1429"/>
      <c r="BL69" s="1437"/>
      <c r="BM69" s="1437"/>
      <c r="BN69" s="1437"/>
      <c r="BO69" s="1437"/>
      <c r="BP69" s="1437"/>
      <c r="BQ69" s="1437"/>
      <c r="BR69" s="1437"/>
      <c r="BS69" s="1437"/>
      <c r="BT69" s="1437"/>
      <c r="BU69" s="1437"/>
      <c r="BV69" s="1437"/>
      <c r="BW69" s="1433"/>
      <c r="BX69" s="1433"/>
      <c r="BY69" s="1433"/>
      <c r="CA69" s="1430" t="s">
        <v>600</v>
      </c>
      <c r="CB69" s="1430"/>
      <c r="CC69" s="1430"/>
      <c r="CD69" s="1430"/>
      <c r="CE69" s="1430"/>
      <c r="CF69" s="1430"/>
      <c r="CG69" s="1435"/>
      <c r="CH69" s="1435"/>
      <c r="CI69" s="1435"/>
      <c r="CJ69" s="1439" t="s">
        <v>454</v>
      </c>
      <c r="CK69" s="1439"/>
      <c r="CL69" s="1435"/>
      <c r="CM69" s="1435"/>
      <c r="CN69" s="1439" t="s">
        <v>455</v>
      </c>
      <c r="CO69" s="1439"/>
      <c r="CP69" s="1439"/>
      <c r="CQ69" s="1435"/>
      <c r="CR69" s="1435"/>
      <c r="CS69" s="1400" t="s">
        <v>456</v>
      </c>
      <c r="CT69" s="1400"/>
    </row>
    <row r="70" spans="1:98" ht="19.649999999999999" customHeight="1">
      <c r="A70" s="219"/>
      <c r="B70" s="211"/>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19"/>
      <c r="AL70" s="219"/>
      <c r="AM70" s="219"/>
      <c r="AN70" s="219"/>
      <c r="AO70" s="219"/>
      <c r="AP70" s="218"/>
      <c r="AQ70" s="218"/>
      <c r="AR70" s="218"/>
      <c r="AS70" s="218"/>
      <c r="AT70" s="218"/>
      <c r="AU70" s="218"/>
      <c r="AV70" s="218"/>
      <c r="AW70" s="218"/>
      <c r="AY70" s="219"/>
      <c r="AZ70" s="211"/>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19"/>
      <c r="CJ70" s="219"/>
      <c r="CK70" s="219"/>
      <c r="CL70" s="219"/>
      <c r="CM70" s="219"/>
      <c r="CN70" s="218"/>
      <c r="CO70" s="218"/>
      <c r="CP70" s="218"/>
      <c r="CQ70" s="218"/>
      <c r="CR70" s="218"/>
      <c r="CS70" s="218"/>
      <c r="CT70" s="218"/>
    </row>
    <row r="71" spans="1:98" ht="19.649999999999999" customHeight="1">
      <c r="A71" s="219"/>
      <c r="B71" s="211"/>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19"/>
      <c r="AL71" s="219"/>
      <c r="AM71" s="219"/>
      <c r="AN71" s="219"/>
      <c r="AO71" s="219"/>
      <c r="AP71" s="218"/>
      <c r="AQ71" s="218"/>
      <c r="AR71" s="218"/>
      <c r="AS71" s="218"/>
      <c r="AT71" s="218"/>
      <c r="AU71" s="218"/>
      <c r="AV71" s="218"/>
      <c r="AW71" s="218"/>
      <c r="AY71" s="219"/>
      <c r="AZ71" s="211"/>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19"/>
      <c r="CJ71" s="219"/>
      <c r="CK71" s="219"/>
      <c r="CL71" s="219"/>
      <c r="CM71" s="219"/>
      <c r="CN71" s="218"/>
      <c r="CO71" s="218"/>
      <c r="CP71" s="218"/>
      <c r="CQ71" s="218"/>
      <c r="CR71" s="218"/>
      <c r="CS71" s="218"/>
      <c r="CT71" s="218"/>
    </row>
    <row r="72" spans="1:98" ht="19.649999999999999" customHeight="1">
      <c r="A72" s="219"/>
      <c r="B72" s="211"/>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19"/>
      <c r="AL72" s="219"/>
      <c r="AM72" s="219"/>
      <c r="AN72" s="219"/>
      <c r="AO72" s="219"/>
      <c r="AP72" s="218"/>
      <c r="AQ72" s="218"/>
      <c r="AR72" s="218"/>
      <c r="AS72" s="218"/>
      <c r="AT72" s="218"/>
      <c r="AU72" s="218"/>
      <c r="AV72" s="218"/>
      <c r="AW72" s="218"/>
      <c r="AY72" s="219"/>
      <c r="AZ72" s="211"/>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19"/>
      <c r="CJ72" s="219"/>
      <c r="CK72" s="219"/>
      <c r="CL72" s="219"/>
      <c r="CM72" s="219"/>
      <c r="CN72" s="218"/>
      <c r="CO72" s="218"/>
      <c r="CP72" s="218"/>
      <c r="CQ72" s="218"/>
      <c r="CR72" s="218"/>
      <c r="CS72" s="218"/>
      <c r="CT72" s="218"/>
    </row>
    <row r="73" spans="1:98" ht="19.649999999999999" customHeight="1"/>
    <row r="74" spans="1:98" ht="19.649999999999999" customHeight="1">
      <c r="AI74" s="877" t="s">
        <v>458</v>
      </c>
      <c r="AJ74" s="877"/>
      <c r="AK74" s="877"/>
      <c r="AL74" s="877"/>
      <c r="AM74" s="877"/>
      <c r="AN74" s="877"/>
      <c r="AO74" s="877"/>
      <c r="AP74" s="877"/>
      <c r="AQ74" s="877"/>
      <c r="AR74" s="877"/>
      <c r="AS74" s="877"/>
      <c r="AT74" s="877"/>
      <c r="CG74" s="877" t="s">
        <v>458</v>
      </c>
      <c r="CH74" s="877"/>
      <c r="CI74" s="877"/>
      <c r="CJ74" s="877"/>
      <c r="CK74" s="877"/>
      <c r="CL74" s="877"/>
      <c r="CM74" s="877"/>
      <c r="CN74" s="877"/>
      <c r="CO74" s="877"/>
      <c r="CP74" s="877"/>
      <c r="CQ74" s="877"/>
      <c r="CR74" s="877"/>
    </row>
    <row r="75" spans="1:98" ht="16.5" customHeight="1">
      <c r="AI75" s="878" t="s">
        <v>459</v>
      </c>
      <c r="AJ75" s="878"/>
      <c r="AK75" s="878"/>
      <c r="AL75" s="878"/>
      <c r="AM75" s="878"/>
      <c r="AN75" s="878"/>
      <c r="AO75" s="878"/>
      <c r="AP75" s="878"/>
      <c r="AQ75" s="878"/>
      <c r="AR75" s="878"/>
      <c r="AS75" s="878"/>
      <c r="AT75" s="878"/>
      <c r="AU75" s="246"/>
      <c r="AV75" s="246"/>
      <c r="AW75" s="246"/>
      <c r="AX75" s="246"/>
      <c r="CG75" s="878" t="s">
        <v>459</v>
      </c>
      <c r="CH75" s="878"/>
      <c r="CI75" s="878"/>
      <c r="CJ75" s="878"/>
      <c r="CK75" s="878"/>
      <c r="CL75" s="878"/>
      <c r="CM75" s="878"/>
      <c r="CN75" s="878"/>
      <c r="CO75" s="878"/>
      <c r="CP75" s="878"/>
      <c r="CQ75" s="878"/>
      <c r="CR75" s="878"/>
      <c r="CS75" s="246"/>
      <c r="CT75" s="246"/>
    </row>
    <row r="76" spans="1:98" ht="16.5" customHeight="1">
      <c r="U76" s="238"/>
      <c r="V76" s="238"/>
      <c r="X76" s="431" t="s">
        <v>601</v>
      </c>
      <c r="AI76" s="242"/>
      <c r="AJ76" s="242"/>
      <c r="AK76" s="242"/>
      <c r="AL76" s="243"/>
      <c r="AM76" s="244"/>
      <c r="AN76" s="245"/>
      <c r="AO76" s="453" t="s">
        <v>1284</v>
      </c>
      <c r="AP76" s="244"/>
      <c r="AQ76" s="245"/>
      <c r="AR76" s="245"/>
      <c r="AS76" s="245"/>
      <c r="AT76" s="242"/>
      <c r="AU76" s="247"/>
      <c r="AV76" s="247"/>
      <c r="AW76" s="247"/>
      <c r="BS76" s="238"/>
      <c r="BT76" s="238"/>
      <c r="BV76" s="431" t="s">
        <v>601</v>
      </c>
      <c r="CG76" s="242"/>
      <c r="CH76" s="242"/>
      <c r="CI76" s="242"/>
      <c r="CJ76" s="243"/>
      <c r="CK76" s="244"/>
      <c r="CL76" s="245"/>
      <c r="CM76" s="245" t="s">
        <v>602</v>
      </c>
      <c r="CN76" s="244"/>
      <c r="CO76" s="245"/>
      <c r="CP76" s="245"/>
      <c r="CQ76" s="245"/>
      <c r="CR76" s="242"/>
      <c r="CS76" s="247"/>
      <c r="CT76" s="247"/>
    </row>
  </sheetData>
  <sheetProtection algorithmName="SHA-512" hashValue="dQeuSjTV/v82m1pij027txl5YNIaEwApT+lKEFgRJrRaqD0moDNYspgVEUPm4JSpm8kqjsZ7bBj4Z1aHu0irfQ==" saltValue="KeCneZ4KhGgr8fRe2Q7dfQ==" spinCount="100000" sheet="1" formatCells="0" formatRows="0" insertRows="0" selectLockedCells="1"/>
  <mergeCells count="161">
    <mergeCell ref="AR1:AV1"/>
    <mergeCell ref="CP1:CT1"/>
    <mergeCell ref="A4:AV4"/>
    <mergeCell ref="AY4:CT4"/>
    <mergeCell ref="E9:J9"/>
    <mergeCell ref="BC9:BH9"/>
    <mergeCell ref="E10:J10"/>
    <mergeCell ref="BC10:BH10"/>
    <mergeCell ref="E11:J11"/>
    <mergeCell ref="Y11:AC11"/>
    <mergeCell ref="AK11:AM11"/>
    <mergeCell ref="BC11:BH11"/>
    <mergeCell ref="BW11:CA11"/>
    <mergeCell ref="CI11:CK11"/>
    <mergeCell ref="A2:AW3"/>
    <mergeCell ref="K9:AR10"/>
    <mergeCell ref="BI9:CP10"/>
    <mergeCell ref="BC2:CS3"/>
    <mergeCell ref="AY2:BA3"/>
    <mergeCell ref="E12:J12"/>
    <mergeCell ref="Y12:AC12"/>
    <mergeCell ref="AK12:AM12"/>
    <mergeCell ref="BC12:BH12"/>
    <mergeCell ref="BW12:CA12"/>
    <mergeCell ref="CI12:CK12"/>
    <mergeCell ref="A19:AV19"/>
    <mergeCell ref="AY19:CT19"/>
    <mergeCell ref="A21:AV21"/>
    <mergeCell ref="AY21:CT21"/>
    <mergeCell ref="AY14:CT15"/>
    <mergeCell ref="AY16:CT17"/>
    <mergeCell ref="K11:X12"/>
    <mergeCell ref="AD11:AJ12"/>
    <mergeCell ref="AN11:AR12"/>
    <mergeCell ref="CL11:CP12"/>
    <mergeCell ref="A14:AV15"/>
    <mergeCell ref="A16:AV17"/>
    <mergeCell ref="BI11:BV12"/>
    <mergeCell ref="CB11:CH12"/>
    <mergeCell ref="AY22:CT22"/>
    <mergeCell ref="A28:AV28"/>
    <mergeCell ref="AY28:CT28"/>
    <mergeCell ref="B29:AV29"/>
    <mergeCell ref="AZ29:CT29"/>
    <mergeCell ref="C31:Q31"/>
    <mergeCell ref="BA31:BO31"/>
    <mergeCell ref="A37:AV37"/>
    <mergeCell ref="AY37:CT37"/>
    <mergeCell ref="AY32:CT33"/>
    <mergeCell ref="AY34:CT35"/>
    <mergeCell ref="AY23:CT26"/>
    <mergeCell ref="C39:H39"/>
    <mergeCell ref="K39:S39"/>
    <mergeCell ref="AS39:AT39"/>
    <mergeCell ref="AU39:AV39"/>
    <mergeCell ref="BA39:BF39"/>
    <mergeCell ref="BI39:BQ39"/>
    <mergeCell ref="CQ39:CR39"/>
    <mergeCell ref="CS39:CT39"/>
    <mergeCell ref="C40:H40"/>
    <mergeCell ref="K40:S40"/>
    <mergeCell ref="AS40:AT40"/>
    <mergeCell ref="AU40:AV40"/>
    <mergeCell ref="BA40:BF40"/>
    <mergeCell ref="BI40:BQ40"/>
    <mergeCell ref="CQ40:CR40"/>
    <mergeCell ref="CS40:CT40"/>
    <mergeCell ref="BT39:CP40"/>
    <mergeCell ref="F59:M59"/>
    <mergeCell ref="BD59:BK59"/>
    <mergeCell ref="F60:L60"/>
    <mergeCell ref="BD60:BJ60"/>
    <mergeCell ref="N59:AV60"/>
    <mergeCell ref="BL59:CT60"/>
    <mergeCell ref="C42:H42"/>
    <mergeCell ref="K42:S42"/>
    <mergeCell ref="AS42:AT42"/>
    <mergeCell ref="AU42:AV42"/>
    <mergeCell ref="BA42:BF42"/>
    <mergeCell ref="BI42:BQ42"/>
    <mergeCell ref="CQ42:CR42"/>
    <mergeCell ref="CS42:CT42"/>
    <mergeCell ref="C43:H43"/>
    <mergeCell ref="K43:S43"/>
    <mergeCell ref="AS43:AT43"/>
    <mergeCell ref="AU43:AV43"/>
    <mergeCell ref="BA43:BF43"/>
    <mergeCell ref="BI43:BQ43"/>
    <mergeCell ref="CQ43:CR43"/>
    <mergeCell ref="CS43:CT43"/>
    <mergeCell ref="BT42:CP43"/>
    <mergeCell ref="F62:M62"/>
    <mergeCell ref="BD62:BK62"/>
    <mergeCell ref="F63:L63"/>
    <mergeCell ref="BD63:BJ63"/>
    <mergeCell ref="F65:M65"/>
    <mergeCell ref="Z65:AH65"/>
    <mergeCell ref="BD65:BK65"/>
    <mergeCell ref="BX65:CF65"/>
    <mergeCell ref="F66:L66"/>
    <mergeCell ref="Z66:AH66"/>
    <mergeCell ref="BD66:BJ66"/>
    <mergeCell ref="BX66:CF66"/>
    <mergeCell ref="AI65:AV66"/>
    <mergeCell ref="N65:X66"/>
    <mergeCell ref="N62:AV63"/>
    <mergeCell ref="BL62:CT63"/>
    <mergeCell ref="BL65:BV66"/>
    <mergeCell ref="CG65:CT66"/>
    <mergeCell ref="F68:L68"/>
    <mergeCell ref="AC68:AH68"/>
    <mergeCell ref="AL68:AM68"/>
    <mergeCell ref="AP68:AR68"/>
    <mergeCell ref="AU68:AV68"/>
    <mergeCell ref="BD68:BJ68"/>
    <mergeCell ref="CA68:CF68"/>
    <mergeCell ref="CJ68:CK68"/>
    <mergeCell ref="CN68:CP68"/>
    <mergeCell ref="AI74:AT74"/>
    <mergeCell ref="CG74:CR74"/>
    <mergeCell ref="AI75:AT75"/>
    <mergeCell ref="CG75:CR75"/>
    <mergeCell ref="AN68:AO69"/>
    <mergeCell ref="CL68:CM69"/>
    <mergeCell ref="AS68:AT69"/>
    <mergeCell ref="CQ68:CR69"/>
    <mergeCell ref="AI68:AK69"/>
    <mergeCell ref="CG68:CI69"/>
    <mergeCell ref="BL68:BV69"/>
    <mergeCell ref="BW68:BY69"/>
    <mergeCell ref="AL69:AM69"/>
    <mergeCell ref="AP69:AR69"/>
    <mergeCell ref="AU69:AV69"/>
    <mergeCell ref="BD69:BJ69"/>
    <mergeCell ref="CA69:CF69"/>
    <mergeCell ref="CJ69:CK69"/>
    <mergeCell ref="CN69:CP69"/>
    <mergeCell ref="CS68:CT68"/>
    <mergeCell ref="CS69:CT69"/>
    <mergeCell ref="AJ56:AM56"/>
    <mergeCell ref="AO56:AQ56"/>
    <mergeCell ref="AS56:AU56"/>
    <mergeCell ref="CH56:CK56"/>
    <mergeCell ref="CM56:CO56"/>
    <mergeCell ref="CQ56:CS56"/>
    <mergeCell ref="A22:AV22"/>
    <mergeCell ref="AY46:CT47"/>
    <mergeCell ref="AY48:CT49"/>
    <mergeCell ref="AY50:CT52"/>
    <mergeCell ref="A50:AV52"/>
    <mergeCell ref="A46:AV47"/>
    <mergeCell ref="A23:AV26"/>
    <mergeCell ref="A48:AV49"/>
    <mergeCell ref="A34:AV35"/>
    <mergeCell ref="A32:AV33"/>
    <mergeCell ref="V39:AR40"/>
    <mergeCell ref="V42:AR43"/>
    <mergeCell ref="F69:L69"/>
    <mergeCell ref="AC69:AH69"/>
    <mergeCell ref="N68:X69"/>
    <mergeCell ref="Y68:AA69"/>
  </mergeCells>
  <phoneticPr fontId="199"/>
  <conditionalFormatting sqref="AY23:CT26 BT42:CP43 AY50:CT52 BL62:CT63 BL68:BV69 CG68:CI69 CL68:CM69 CQ68:CR69">
    <cfRule type="notContainsBlanks" dxfId="20" priority="1">
      <formula>LEN(TRIM(AY23))&gt;0</formula>
    </cfRule>
  </conditionalFormatting>
  <dataValidations count="1">
    <dataValidation type="custom" imeMode="disabled" allowBlank="1" showInputMessage="1" showErrorMessage="1" error="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prompt="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sqref="N68:X69" xr:uid="{719F4FAD-FDBF-43B5-8FBC-DB7B4F8DEFE0}">
      <formula1>"&lt;&gt;0"</formula1>
    </dataValidation>
  </dataValidations>
  <pageMargins left="0.62992125984252001" right="0.511811023622047" top="0.35433070866141703" bottom="0.39370078740157499" header="0.23622047244094499" footer="0.23622047244094499"/>
  <pageSetup paperSize="9" scale="5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BZ112"/>
  <sheetViews>
    <sheetView view="pageBreakPreview" topLeftCell="A4" zoomScale="90" zoomScaleNormal="85" zoomScaleSheetLayoutView="90" zoomScalePageLayoutView="120" workbookViewId="0">
      <selection activeCell="K11" sqref="K11:X12"/>
    </sheetView>
  </sheetViews>
  <sheetFormatPr defaultColWidth="9" defaultRowHeight="12"/>
  <cols>
    <col min="1" max="34" width="3.109375" style="12" customWidth="1"/>
    <col min="35" max="43" width="3" style="12" customWidth="1"/>
    <col min="44" max="56" width="2.6640625" style="12" customWidth="1"/>
    <col min="57" max="16384" width="9" style="12"/>
  </cols>
  <sheetData>
    <row r="1" spans="1:43" ht="15" customHeight="1">
      <c r="A1" s="153" t="s">
        <v>603</v>
      </c>
      <c r="B1" s="153"/>
      <c r="AG1" s="179"/>
      <c r="AH1" s="179" t="s">
        <v>450</v>
      </c>
      <c r="AI1" s="179"/>
      <c r="AJ1" s="179" t="s">
        <v>451</v>
      </c>
      <c r="AK1" s="179"/>
      <c r="AL1" s="179" t="s">
        <v>452</v>
      </c>
      <c r="AN1" s="1650" t="str">
        <f>IF(入学願書!AM26="有(Yes)", "不交付歴有", IF(入学願書!AA26="有(Yes)", "取り下げ歴有", ""))</f>
        <v/>
      </c>
      <c r="AO1" s="1650"/>
      <c r="AP1" s="1650"/>
      <c r="AQ1" s="1650"/>
    </row>
    <row r="2" spans="1:43" ht="13.2">
      <c r="B2" s="41" t="s">
        <v>604</v>
      </c>
      <c r="AF2" s="158" t="s">
        <v>605</v>
      </c>
      <c r="AG2" s="158"/>
      <c r="AH2" s="158"/>
      <c r="AI2" s="158"/>
      <c r="AJ2" s="158"/>
      <c r="AK2" s="1639">
        <v>765</v>
      </c>
      <c r="AL2" s="1639"/>
      <c r="AM2" s="77"/>
      <c r="AN2" s="1650"/>
      <c r="AO2" s="1650"/>
      <c r="AP2" s="1650"/>
      <c r="AQ2" s="1650"/>
    </row>
    <row r="3" spans="1:43" ht="13.5" customHeight="1">
      <c r="B3" s="5" t="s">
        <v>606</v>
      </c>
      <c r="AF3" s="5" t="s">
        <v>607</v>
      </c>
      <c r="AG3" s="180"/>
      <c r="AH3" s="180"/>
      <c r="AI3" s="180"/>
      <c r="AJ3" s="180"/>
      <c r="AK3" s="180"/>
      <c r="AL3" s="180"/>
      <c r="AM3" s="77"/>
    </row>
    <row r="4" spans="1:43" ht="15" customHeight="1">
      <c r="A4" s="130"/>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41"/>
    </row>
    <row r="5" spans="1:43" ht="17.25" customHeight="1">
      <c r="A5" s="1640" t="s">
        <v>608</v>
      </c>
      <c r="B5" s="1641"/>
      <c r="C5" s="1641"/>
      <c r="D5" s="1641"/>
      <c r="E5" s="1641"/>
      <c r="F5" s="1641"/>
      <c r="G5" s="1641"/>
      <c r="H5" s="1641"/>
      <c r="I5" s="1641"/>
      <c r="J5" s="1641"/>
      <c r="K5" s="1641"/>
      <c r="L5" s="1641"/>
      <c r="M5" s="1641"/>
      <c r="N5" s="1641"/>
      <c r="O5" s="1641"/>
      <c r="P5" s="1641"/>
      <c r="Q5" s="1641"/>
      <c r="R5" s="1641"/>
      <c r="S5" s="1641"/>
      <c r="T5" s="1641"/>
      <c r="U5" s="1641"/>
      <c r="V5" s="1641"/>
      <c r="W5" s="1641"/>
      <c r="X5" s="1641"/>
      <c r="Y5" s="1641"/>
      <c r="Z5" s="1641"/>
      <c r="AA5" s="1641"/>
      <c r="AB5" s="1641"/>
      <c r="AC5" s="1641"/>
      <c r="AD5" s="1641"/>
      <c r="AE5" s="1641"/>
      <c r="AF5" s="1641"/>
      <c r="AG5" s="1641"/>
      <c r="AH5" s="1641"/>
      <c r="AI5" s="1641"/>
      <c r="AJ5" s="1641"/>
      <c r="AK5" s="1641"/>
      <c r="AL5" s="1641"/>
      <c r="AM5" s="1641"/>
      <c r="AN5" s="1641"/>
      <c r="AO5" s="1641"/>
      <c r="AP5" s="1641"/>
      <c r="AQ5" s="1642"/>
    </row>
    <row r="6" spans="1:43" s="152" customFormat="1" ht="14.25" customHeight="1">
      <c r="A6" s="1643" t="s">
        <v>609</v>
      </c>
      <c r="B6" s="1644"/>
      <c r="C6" s="1644"/>
      <c r="D6" s="1644"/>
      <c r="E6" s="1644"/>
      <c r="F6" s="1644"/>
      <c r="G6" s="1644"/>
      <c r="H6" s="1644"/>
      <c r="I6" s="1644"/>
      <c r="J6" s="1644"/>
      <c r="K6" s="1644"/>
      <c r="L6" s="1644"/>
      <c r="M6" s="1644"/>
      <c r="N6" s="1644"/>
      <c r="O6" s="1644"/>
      <c r="P6" s="1644"/>
      <c r="Q6" s="1644"/>
      <c r="R6" s="1644"/>
      <c r="S6" s="1644"/>
      <c r="T6" s="1644"/>
      <c r="U6" s="1644"/>
      <c r="V6" s="1644"/>
      <c r="W6" s="1644"/>
      <c r="X6" s="1644"/>
      <c r="Y6" s="1644"/>
      <c r="Z6" s="1644"/>
      <c r="AA6" s="1644"/>
      <c r="AB6" s="1644"/>
      <c r="AC6" s="1644"/>
      <c r="AD6" s="1644"/>
      <c r="AE6" s="1644"/>
      <c r="AF6" s="1644"/>
      <c r="AG6" s="1644"/>
      <c r="AH6" s="1644"/>
      <c r="AI6" s="1644"/>
      <c r="AJ6" s="1644"/>
      <c r="AK6" s="1644"/>
      <c r="AL6" s="1644"/>
      <c r="AM6" s="1644"/>
      <c r="AN6" s="1644"/>
      <c r="AO6" s="1644"/>
      <c r="AP6" s="1644"/>
      <c r="AQ6" s="1645"/>
    </row>
    <row r="7" spans="1:43" s="152" customFormat="1" ht="14.25" customHeight="1">
      <c r="A7" s="123"/>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81"/>
      <c r="AQ7" s="185"/>
    </row>
    <row r="8" spans="1:43" ht="14.25" customHeight="1">
      <c r="A8" s="20"/>
      <c r="B8" s="1646" t="s">
        <v>610</v>
      </c>
      <c r="C8" s="1646"/>
      <c r="D8" s="1646"/>
      <c r="E8" s="1646"/>
      <c r="F8" s="1646"/>
      <c r="G8" s="1646"/>
      <c r="H8" s="1646"/>
      <c r="I8" s="1646"/>
      <c r="J8" s="41"/>
      <c r="K8" s="41"/>
      <c r="L8" s="41"/>
      <c r="M8" s="41"/>
      <c r="O8" s="19"/>
      <c r="P8" s="19"/>
      <c r="Q8" s="19"/>
      <c r="R8" s="19"/>
      <c r="S8" s="19"/>
      <c r="AQ8" s="95"/>
    </row>
    <row r="9" spans="1:43" ht="14.25" customHeight="1">
      <c r="A9" s="155"/>
      <c r="B9" s="1647" t="s">
        <v>611</v>
      </c>
      <c r="C9" s="1647"/>
      <c r="D9" s="1647"/>
      <c r="E9" s="1647"/>
      <c r="F9" s="1647"/>
      <c r="G9" s="1647"/>
      <c r="H9" s="1647"/>
      <c r="I9" s="1647"/>
      <c r="J9" s="41"/>
      <c r="K9" s="41"/>
      <c r="L9" s="41"/>
      <c r="M9" s="41"/>
      <c r="N9" s="168"/>
      <c r="O9" s="169"/>
      <c r="P9" s="169"/>
      <c r="Q9" s="169"/>
      <c r="R9" s="169"/>
      <c r="S9" s="169"/>
      <c r="AQ9" s="95"/>
    </row>
    <row r="10" spans="1:43" ht="14.25" customHeight="1">
      <c r="A10" s="155"/>
      <c r="B10" s="5"/>
      <c r="C10" s="10"/>
      <c r="D10" s="10"/>
      <c r="E10" s="10"/>
      <c r="F10" s="10"/>
      <c r="G10" s="10"/>
      <c r="H10" s="10"/>
      <c r="I10" s="10"/>
      <c r="J10" s="10"/>
      <c r="K10" s="10"/>
      <c r="L10" s="10"/>
      <c r="M10" s="10"/>
      <c r="N10" s="10"/>
      <c r="O10" s="10"/>
      <c r="P10" s="10"/>
      <c r="Q10" s="10"/>
      <c r="AQ10" s="95"/>
    </row>
    <row r="11" spans="1:43" ht="14.25" customHeight="1">
      <c r="A11" s="155"/>
      <c r="C11" s="1648" t="s">
        <v>612</v>
      </c>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Q11" s="95"/>
    </row>
    <row r="12" spans="1:43" ht="14.25" customHeight="1">
      <c r="A12" s="155"/>
      <c r="C12" s="1648"/>
      <c r="D12" s="1648"/>
      <c r="E12" s="1648"/>
      <c r="F12" s="1648"/>
      <c r="G12" s="1648"/>
      <c r="H12" s="1648"/>
      <c r="I12" s="1648"/>
      <c r="J12" s="1648"/>
      <c r="K12" s="1648"/>
      <c r="L12" s="1648"/>
      <c r="M12" s="1648"/>
      <c r="N12" s="1648"/>
      <c r="O12" s="1648"/>
      <c r="P12" s="1648"/>
      <c r="Q12" s="1648"/>
      <c r="R12" s="1648"/>
      <c r="S12" s="1648"/>
      <c r="T12" s="1648"/>
      <c r="U12" s="1648"/>
      <c r="V12" s="1648"/>
      <c r="W12" s="1648"/>
      <c r="X12" s="1648"/>
      <c r="Y12" s="1648"/>
      <c r="Z12" s="1648"/>
      <c r="AA12" s="1648"/>
      <c r="AB12" s="1648"/>
      <c r="AC12" s="1648"/>
      <c r="AD12" s="1648"/>
      <c r="AE12" s="1648"/>
      <c r="AF12" s="1648"/>
      <c r="AG12" s="1648"/>
      <c r="AI12" s="5"/>
      <c r="AJ12" s="5"/>
      <c r="AK12" s="5"/>
      <c r="AL12" s="5"/>
      <c r="AQ12" s="95"/>
    </row>
    <row r="13" spans="1:43" ht="14.25" customHeight="1">
      <c r="A13" s="156"/>
      <c r="B13" s="14"/>
      <c r="C13" s="1649" t="s">
        <v>613</v>
      </c>
      <c r="D13" s="1649"/>
      <c r="E13" s="1649"/>
      <c r="F13" s="1649"/>
      <c r="G13" s="1649"/>
      <c r="H13" s="1649"/>
      <c r="I13" s="1649"/>
      <c r="J13" s="1649"/>
      <c r="K13" s="1649"/>
      <c r="L13" s="1649"/>
      <c r="M13" s="1649"/>
      <c r="N13" s="1649"/>
      <c r="O13" s="1649"/>
      <c r="P13" s="1649"/>
      <c r="Q13" s="1649"/>
      <c r="R13" s="1649"/>
      <c r="S13" s="1649"/>
      <c r="T13" s="1649"/>
      <c r="U13" s="1649"/>
      <c r="V13" s="1649"/>
      <c r="W13" s="1649"/>
      <c r="X13" s="1649"/>
      <c r="Y13" s="1649"/>
      <c r="Z13" s="1649"/>
      <c r="AA13" s="1649"/>
      <c r="AB13" s="1649"/>
      <c r="AC13" s="1649"/>
      <c r="AD13" s="1649"/>
      <c r="AE13" s="1649"/>
      <c r="AF13" s="1649"/>
      <c r="AG13" s="1649"/>
      <c r="AQ13" s="95"/>
    </row>
    <row r="14" spans="1:43" ht="14.25" customHeight="1">
      <c r="A14" s="157"/>
      <c r="B14" s="152"/>
      <c r="C14" s="1649"/>
      <c r="D14" s="1649"/>
      <c r="E14" s="1649"/>
      <c r="F14" s="1649"/>
      <c r="G14" s="1649"/>
      <c r="H14" s="1649"/>
      <c r="I14" s="1649"/>
      <c r="J14" s="1649"/>
      <c r="K14" s="1649"/>
      <c r="L14" s="1649"/>
      <c r="M14" s="1649"/>
      <c r="N14" s="1649"/>
      <c r="O14" s="1649"/>
      <c r="P14" s="1649"/>
      <c r="Q14" s="1649"/>
      <c r="R14" s="1649"/>
      <c r="S14" s="1649"/>
      <c r="T14" s="1649"/>
      <c r="U14" s="1649"/>
      <c r="V14" s="1649"/>
      <c r="W14" s="1649"/>
      <c r="X14" s="1649"/>
      <c r="Y14" s="1649"/>
      <c r="Z14" s="1649"/>
      <c r="AA14" s="1649"/>
      <c r="AB14" s="1649"/>
      <c r="AC14" s="1649"/>
      <c r="AD14" s="1649"/>
      <c r="AE14" s="1649"/>
      <c r="AF14" s="1649"/>
      <c r="AG14" s="1649"/>
      <c r="AQ14" s="95"/>
    </row>
    <row r="15" spans="1:43" s="16" customFormat="1" ht="14.25" customHeight="1">
      <c r="A15" s="20"/>
      <c r="I15" s="16" t="s">
        <v>420</v>
      </c>
      <c r="Q15" s="16" t="s">
        <v>420</v>
      </c>
      <c r="S15" s="16" t="s">
        <v>614</v>
      </c>
      <c r="AQ15" s="91"/>
    </row>
    <row r="16" spans="1:43" ht="14.25" customHeight="1">
      <c r="A16" s="155"/>
      <c r="H16" s="12" t="s">
        <v>615</v>
      </c>
      <c r="AQ16" s="95"/>
    </row>
    <row r="17" spans="1:43" s="16" customFormat="1" ht="12.75" customHeight="1">
      <c r="A17" s="20" t="s">
        <v>616</v>
      </c>
      <c r="G17" s="1503" t="str">
        <f>入学願書!G13</f>
        <v/>
      </c>
      <c r="H17" s="1503"/>
      <c r="I17" s="1503"/>
      <c r="J17" s="1503"/>
      <c r="K17" s="1503"/>
      <c r="L17" s="1503"/>
      <c r="M17" s="1503"/>
      <c r="N17" s="1503"/>
      <c r="O17" s="1503"/>
      <c r="P17" s="1503"/>
      <c r="Q17" s="1503"/>
      <c r="R17" s="1503"/>
      <c r="S17" s="1503"/>
      <c r="T17" s="1503"/>
      <c r="U17" s="1503"/>
      <c r="X17" s="16" t="s">
        <v>617</v>
      </c>
      <c r="AC17" s="1498">
        <f>YEAR(入学願書!G10)</f>
        <v>1900</v>
      </c>
      <c r="AD17" s="1498"/>
      <c r="AE17" s="1498"/>
      <c r="AF17" s="1498"/>
      <c r="AG17" s="1507" t="s">
        <v>450</v>
      </c>
      <c r="AH17" s="1507"/>
      <c r="AI17" s="1498">
        <f>MONTH(入学願書!G10)</f>
        <v>1</v>
      </c>
      <c r="AJ17" s="1498"/>
      <c r="AK17" s="1507" t="s">
        <v>451</v>
      </c>
      <c r="AL17" s="1507"/>
      <c r="AM17" s="1498">
        <f>DAY(入学願書!G10)</f>
        <v>0</v>
      </c>
      <c r="AN17" s="1498"/>
      <c r="AO17" s="1507" t="s">
        <v>452</v>
      </c>
      <c r="AP17" s="1507"/>
      <c r="AQ17" s="91"/>
    </row>
    <row r="18" spans="1:43" ht="12.75" customHeight="1">
      <c r="A18" s="123"/>
      <c r="B18" s="5" t="s">
        <v>618</v>
      </c>
      <c r="C18" s="5"/>
      <c r="D18" s="5"/>
      <c r="G18" s="1504"/>
      <c r="H18" s="1504"/>
      <c r="I18" s="1504"/>
      <c r="J18" s="1504"/>
      <c r="K18" s="1504"/>
      <c r="L18" s="1504"/>
      <c r="M18" s="1504"/>
      <c r="N18" s="1504"/>
      <c r="O18" s="1504"/>
      <c r="P18" s="1504"/>
      <c r="Q18" s="1504"/>
      <c r="R18" s="1504"/>
      <c r="S18" s="1504"/>
      <c r="T18" s="1504"/>
      <c r="U18" s="1504"/>
      <c r="X18" s="5"/>
      <c r="Y18" s="5" t="s">
        <v>253</v>
      </c>
      <c r="Z18" s="5"/>
      <c r="AA18" s="5"/>
      <c r="AC18" s="1499"/>
      <c r="AD18" s="1499"/>
      <c r="AE18" s="1499"/>
      <c r="AF18" s="1499"/>
      <c r="AG18" s="1502" t="s">
        <v>454</v>
      </c>
      <c r="AH18" s="1502"/>
      <c r="AI18" s="1499"/>
      <c r="AJ18" s="1499"/>
      <c r="AK18" s="1502" t="s">
        <v>455</v>
      </c>
      <c r="AL18" s="1502"/>
      <c r="AM18" s="1499"/>
      <c r="AN18" s="1499"/>
      <c r="AO18" s="1502" t="s">
        <v>456</v>
      </c>
      <c r="AP18" s="1502"/>
      <c r="AQ18" s="95"/>
    </row>
    <row r="19" spans="1:43" s="77" customFormat="1" ht="2.25" customHeight="1">
      <c r="A19" s="75"/>
      <c r="B19" s="78"/>
      <c r="C19" s="78"/>
      <c r="D19" s="78"/>
      <c r="E19" s="78"/>
      <c r="F19" s="78"/>
      <c r="I19" s="78"/>
      <c r="K19" s="78"/>
      <c r="L19" s="78"/>
      <c r="M19" s="78"/>
      <c r="N19" s="78"/>
      <c r="O19" s="78"/>
      <c r="P19" s="78"/>
      <c r="R19" s="78"/>
      <c r="V19" s="78"/>
      <c r="W19" s="174"/>
      <c r="Y19" s="174"/>
      <c r="AC19" s="78"/>
      <c r="AD19" s="80"/>
      <c r="AE19" s="174"/>
      <c r="AF19" s="174"/>
      <c r="AH19" s="78"/>
      <c r="AI19" s="78"/>
      <c r="AJ19" s="78"/>
      <c r="AQ19" s="92"/>
    </row>
    <row r="20" spans="1:43" s="16" customFormat="1" ht="13.5" customHeight="1">
      <c r="A20" s="20" t="s">
        <v>619</v>
      </c>
      <c r="D20" s="158"/>
      <c r="E20" s="17"/>
      <c r="F20" s="17"/>
      <c r="G20" s="1498" t="str">
        <f>UPPER(TRIM(SUBSTITUTE(入学願書!Q9,"　"," ")))</f>
        <v/>
      </c>
      <c r="H20" s="1498"/>
      <c r="I20" s="1498"/>
      <c r="J20" s="1498"/>
      <c r="K20" s="1498"/>
      <c r="L20" s="1498"/>
      <c r="M20" s="1498"/>
      <c r="N20" s="1498"/>
      <c r="O20" s="1498"/>
      <c r="P20" s="1498"/>
      <c r="Q20" s="1498"/>
      <c r="R20" s="1498"/>
      <c r="S20" s="1498"/>
      <c r="T20" s="1498"/>
      <c r="U20" s="1498"/>
      <c r="V20" s="1498"/>
      <c r="W20" s="1498"/>
      <c r="X20" s="1498"/>
      <c r="Y20" s="1498"/>
      <c r="Z20" s="1498"/>
      <c r="AA20" s="1498"/>
      <c r="AB20" s="1498"/>
      <c r="AC20" s="1498"/>
      <c r="AD20" s="1498"/>
      <c r="AE20" s="1498"/>
      <c r="AF20" s="1498"/>
      <c r="AG20" s="1498"/>
      <c r="AH20" s="1498"/>
      <c r="AI20" s="1498"/>
      <c r="AJ20" s="1498"/>
      <c r="AK20" s="1498"/>
      <c r="AL20" s="1498"/>
      <c r="AM20" s="1498"/>
      <c r="AN20" s="1498"/>
      <c r="AO20" s="1498"/>
      <c r="AP20" s="1498"/>
      <c r="AQ20" s="91"/>
    </row>
    <row r="21" spans="1:43" ht="12.75" customHeight="1">
      <c r="A21" s="159"/>
      <c r="B21" s="5" t="s">
        <v>620</v>
      </c>
      <c r="C21" s="160"/>
      <c r="D21" s="160"/>
      <c r="E21" s="17"/>
      <c r="F21" s="17"/>
      <c r="G21" s="1499"/>
      <c r="H21" s="1499"/>
      <c r="I21" s="1499"/>
      <c r="J21" s="1499"/>
      <c r="K21" s="1499"/>
      <c r="L21" s="1499"/>
      <c r="M21" s="1499"/>
      <c r="N21" s="1499"/>
      <c r="O21" s="1499"/>
      <c r="P21" s="1499"/>
      <c r="Q21" s="1499"/>
      <c r="R21" s="1499"/>
      <c r="S21" s="1499"/>
      <c r="T21" s="1499"/>
      <c r="U21" s="1499"/>
      <c r="V21" s="1499"/>
      <c r="W21" s="1499"/>
      <c r="X21" s="1499"/>
      <c r="Y21" s="1499"/>
      <c r="Z21" s="1499"/>
      <c r="AA21" s="1499"/>
      <c r="AB21" s="1499"/>
      <c r="AC21" s="1499"/>
      <c r="AD21" s="1499"/>
      <c r="AE21" s="1499"/>
      <c r="AF21" s="1499"/>
      <c r="AG21" s="1499"/>
      <c r="AH21" s="1499"/>
      <c r="AI21" s="1499"/>
      <c r="AJ21" s="1499"/>
      <c r="AK21" s="1499"/>
      <c r="AL21" s="1499"/>
      <c r="AM21" s="1499"/>
      <c r="AN21" s="1499"/>
      <c r="AO21" s="1499"/>
      <c r="AP21" s="1499"/>
      <c r="AQ21" s="95"/>
    </row>
    <row r="22" spans="1:43" s="77" customFormat="1" ht="12" customHeight="1">
      <c r="A22" s="75"/>
      <c r="B22" s="78"/>
      <c r="C22" s="78"/>
      <c r="D22" s="78"/>
      <c r="E22" s="78"/>
      <c r="F22" s="78"/>
      <c r="G22" s="78"/>
      <c r="H22" s="78" t="s">
        <v>621</v>
      </c>
      <c r="I22" s="78"/>
      <c r="J22" s="78"/>
      <c r="K22" s="78"/>
      <c r="L22" s="170"/>
      <c r="M22" s="170"/>
      <c r="N22" s="170"/>
      <c r="O22" s="171"/>
      <c r="P22" s="78"/>
      <c r="Q22" s="78"/>
      <c r="R22" s="78"/>
      <c r="S22" s="78"/>
      <c r="T22" s="78" t="s">
        <v>622</v>
      </c>
      <c r="U22" s="78"/>
      <c r="V22" s="78"/>
      <c r="W22" s="177"/>
      <c r="X22" s="41"/>
      <c r="Y22" s="174"/>
      <c r="AC22" s="78"/>
      <c r="AD22" s="80"/>
      <c r="AE22" s="174"/>
      <c r="AF22" s="174"/>
      <c r="AH22" s="78"/>
      <c r="AI22" s="78"/>
      <c r="AJ22" s="78"/>
      <c r="AQ22" s="92"/>
    </row>
    <row r="23" spans="1:43" s="16" customFormat="1" ht="13.5" customHeight="1">
      <c r="A23" s="20" t="s">
        <v>623</v>
      </c>
      <c r="E23" s="1581" t="s">
        <v>624</v>
      </c>
      <c r="F23" s="1581"/>
      <c r="G23" s="83" t="s">
        <v>625</v>
      </c>
      <c r="H23" s="1581" t="s">
        <v>626</v>
      </c>
      <c r="I23" s="1581"/>
      <c r="K23" s="16" t="s">
        <v>627</v>
      </c>
      <c r="P23" s="1498">
        <f>入学願書!Q12</f>
        <v>0</v>
      </c>
      <c r="Q23" s="1498"/>
      <c r="R23" s="1498"/>
      <c r="S23" s="1498"/>
      <c r="T23" s="1498"/>
      <c r="U23" s="1498"/>
      <c r="V23" s="1498"/>
      <c r="W23" s="1498"/>
      <c r="X23" s="1498"/>
      <c r="Y23" s="1498"/>
      <c r="Z23" s="1498"/>
      <c r="AA23" s="1498"/>
      <c r="AB23" s="1498"/>
      <c r="AC23" s="1498"/>
      <c r="AD23" s="16" t="s">
        <v>628</v>
      </c>
      <c r="AK23" s="1581" t="s">
        <v>181</v>
      </c>
      <c r="AL23" s="1581"/>
      <c r="AM23" s="83" t="s">
        <v>625</v>
      </c>
      <c r="AN23" s="1581" t="s">
        <v>182</v>
      </c>
      <c r="AO23" s="1581"/>
      <c r="AQ23" s="91"/>
    </row>
    <row r="24" spans="1:43" ht="12.75" customHeight="1">
      <c r="A24" s="155"/>
      <c r="B24" s="5" t="s">
        <v>255</v>
      </c>
      <c r="D24" s="86"/>
      <c r="E24" s="1502" t="s">
        <v>629</v>
      </c>
      <c r="F24" s="1502"/>
      <c r="G24" s="161" t="s">
        <v>630</v>
      </c>
      <c r="H24" s="1502" t="s">
        <v>631</v>
      </c>
      <c r="I24" s="1502"/>
      <c r="J24" s="172"/>
      <c r="K24" s="5"/>
      <c r="L24" s="5" t="s">
        <v>632</v>
      </c>
      <c r="M24" s="5"/>
      <c r="N24" s="5"/>
      <c r="P24" s="1499"/>
      <c r="Q24" s="1499"/>
      <c r="R24" s="1499"/>
      <c r="S24" s="1499"/>
      <c r="T24" s="1499"/>
      <c r="U24" s="1499"/>
      <c r="V24" s="1499"/>
      <c r="W24" s="1499"/>
      <c r="X24" s="1499"/>
      <c r="Y24" s="1499"/>
      <c r="Z24" s="1499"/>
      <c r="AA24" s="1499"/>
      <c r="AB24" s="1499"/>
      <c r="AC24" s="1499"/>
      <c r="AD24" s="5"/>
      <c r="AE24" s="5" t="s">
        <v>633</v>
      </c>
      <c r="AF24" s="5"/>
      <c r="AG24" s="5"/>
      <c r="AH24" s="5"/>
      <c r="AI24" s="86"/>
      <c r="AJ24" s="172"/>
      <c r="AK24" s="1502" t="s">
        <v>634</v>
      </c>
      <c r="AL24" s="1502"/>
      <c r="AM24" s="161" t="s">
        <v>630</v>
      </c>
      <c r="AN24" s="1502" t="s">
        <v>635</v>
      </c>
      <c r="AO24" s="1502"/>
      <c r="AP24" s="86"/>
      <c r="AQ24" s="95"/>
    </row>
    <row r="25" spans="1:43" ht="2.25" customHeight="1">
      <c r="A25" s="155"/>
      <c r="C25" s="5"/>
      <c r="D25" s="5"/>
      <c r="E25" s="1631"/>
      <c r="F25" s="1631"/>
      <c r="G25" s="5"/>
      <c r="H25" s="1631"/>
      <c r="I25" s="1631"/>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1631"/>
      <c r="AL25" s="1631"/>
      <c r="AM25" s="5"/>
      <c r="AN25" s="1632"/>
      <c r="AO25" s="1632"/>
      <c r="AQ25" s="95"/>
    </row>
    <row r="26" spans="1:43" ht="12.75" customHeight="1">
      <c r="A26" s="20" t="s">
        <v>636</v>
      </c>
      <c r="B26" s="16"/>
      <c r="C26" s="16"/>
      <c r="D26" s="16"/>
      <c r="E26" s="1637" t="str">
        <f>IF(入学願書!AI10="学生(Student)","学生",
IF(入学願書!AI10="会社員(Employee)","会社員",
IF(入学願書!AI10="自営業(Self-Employed)","自営業",
IF(入学願書!AI10="経営者(Business Owner)","経営者",
IF(入学願書!AI10="留学準備中(Prepared for studying in Japan)","留学準備中","")))))</f>
        <v/>
      </c>
      <c r="F26" s="1637"/>
      <c r="G26" s="1637"/>
      <c r="H26" s="1637"/>
      <c r="I26" s="1637"/>
      <c r="J26" s="1637"/>
      <c r="K26" s="1637"/>
      <c r="L26" s="1637"/>
      <c r="M26" s="1637"/>
      <c r="N26" s="1637"/>
      <c r="P26" s="16" t="s">
        <v>637</v>
      </c>
      <c r="Q26" s="16"/>
      <c r="R26" s="16"/>
      <c r="T26" s="16"/>
      <c r="U26" s="16"/>
      <c r="V26" s="16"/>
      <c r="W26" s="16"/>
      <c r="X26" s="1568" t="str">
        <f>IF(入学願書!G14=入学願書!G16,"","現住所:"&amp;UPPER(TRIM(SUBSTITUTE(入学願書!G14,"　",""))))</f>
        <v/>
      </c>
      <c r="Y26" s="1568"/>
      <c r="Z26" s="1568"/>
      <c r="AA26" s="1568"/>
      <c r="AB26" s="1568"/>
      <c r="AC26" s="1568"/>
      <c r="AD26" s="1568"/>
      <c r="AE26" s="1568"/>
      <c r="AF26" s="1568"/>
      <c r="AG26" s="1568"/>
      <c r="AH26" s="1568"/>
      <c r="AI26" s="1568"/>
      <c r="AJ26" s="1568"/>
      <c r="AK26" s="1568"/>
      <c r="AL26" s="1568"/>
      <c r="AM26" s="1568"/>
      <c r="AN26" s="1568"/>
      <c r="AO26" s="1568"/>
      <c r="AP26" s="1568"/>
      <c r="AQ26" s="95"/>
    </row>
    <row r="27" spans="1:43" ht="11.25" customHeight="1">
      <c r="A27" s="155"/>
      <c r="B27" s="5" t="s">
        <v>257</v>
      </c>
      <c r="C27" s="5"/>
      <c r="D27" s="5"/>
      <c r="E27" s="1638"/>
      <c r="F27" s="1638"/>
      <c r="G27" s="1638"/>
      <c r="H27" s="1638"/>
      <c r="I27" s="1638"/>
      <c r="J27" s="1638"/>
      <c r="K27" s="1638"/>
      <c r="L27" s="1638"/>
      <c r="M27" s="1638"/>
      <c r="N27" s="1638"/>
      <c r="P27" s="5"/>
      <c r="Q27" s="5" t="s">
        <v>638</v>
      </c>
      <c r="R27" s="5"/>
      <c r="S27" s="5"/>
      <c r="T27" s="5"/>
      <c r="U27" s="5"/>
      <c r="V27" s="5"/>
      <c r="W27" s="5"/>
      <c r="X27" s="1569" t="str">
        <f>IF(入学願書!G14=入学願書!G16,UPPER(TRIM(SUBSTITUTE(入学願書!G14,"　"," "))),"戸籍住所:"&amp;UPPER(TRIM(SUBSTITUTE(入学願書!G16,"　"," "))))</f>
        <v/>
      </c>
      <c r="Y27" s="1569"/>
      <c r="Z27" s="1569"/>
      <c r="AA27" s="1569"/>
      <c r="AB27" s="1569"/>
      <c r="AC27" s="1569"/>
      <c r="AD27" s="1569"/>
      <c r="AE27" s="1569"/>
      <c r="AF27" s="1569"/>
      <c r="AG27" s="1569"/>
      <c r="AH27" s="1569"/>
      <c r="AI27" s="1569"/>
      <c r="AJ27" s="1569"/>
      <c r="AK27" s="1569"/>
      <c r="AL27" s="1569"/>
      <c r="AM27" s="1569"/>
      <c r="AN27" s="1569"/>
      <c r="AO27" s="1569"/>
      <c r="AP27" s="1569"/>
      <c r="AQ27" s="95"/>
    </row>
    <row r="28" spans="1:43" ht="2.25" customHeight="1">
      <c r="A28" s="155"/>
      <c r="C28" s="5"/>
      <c r="D28" s="5"/>
      <c r="E28" s="5"/>
      <c r="F28" s="5"/>
      <c r="G28" s="5"/>
      <c r="H28" s="5"/>
      <c r="I28" s="5"/>
      <c r="J28" s="5"/>
      <c r="K28" s="5"/>
      <c r="L28" s="5"/>
      <c r="N28" s="5"/>
      <c r="O28" s="5"/>
      <c r="P28" s="5"/>
      <c r="Q28" s="5"/>
      <c r="R28" s="5"/>
      <c r="AQ28" s="95"/>
    </row>
    <row r="29" spans="1:43" s="16" customFormat="1" ht="12.75" customHeight="1">
      <c r="A29" s="20" t="s">
        <v>639</v>
      </c>
      <c r="I29" s="1498" t="s">
        <v>1069</v>
      </c>
      <c r="J29" s="1498"/>
      <c r="K29" s="1498"/>
      <c r="L29" s="1498"/>
      <c r="M29" s="1498"/>
      <c r="N29" s="1498"/>
      <c r="O29" s="1498"/>
      <c r="P29" s="1498"/>
      <c r="Q29" s="1498"/>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91"/>
    </row>
    <row r="30" spans="1:43" ht="12.75" customHeight="1">
      <c r="A30" s="155"/>
      <c r="B30" s="5" t="s">
        <v>640</v>
      </c>
      <c r="I30" s="1499"/>
      <c r="J30" s="1499"/>
      <c r="K30" s="1499"/>
      <c r="L30" s="1499"/>
      <c r="M30" s="1499"/>
      <c r="N30" s="1499"/>
      <c r="O30" s="1499"/>
      <c r="P30" s="1499"/>
      <c r="Q30" s="1499"/>
      <c r="R30" s="1499"/>
      <c r="S30" s="1499"/>
      <c r="T30" s="1499"/>
      <c r="U30" s="1499"/>
      <c r="V30" s="1499"/>
      <c r="W30" s="1499"/>
      <c r="X30" s="1499"/>
      <c r="Y30" s="1499"/>
      <c r="Z30" s="1499"/>
      <c r="AA30" s="1499"/>
      <c r="AB30" s="1499"/>
      <c r="AC30" s="1499"/>
      <c r="AD30" s="1499"/>
      <c r="AE30" s="1499"/>
      <c r="AF30" s="1499"/>
      <c r="AG30" s="1499"/>
      <c r="AH30" s="1499"/>
      <c r="AI30" s="1499"/>
      <c r="AJ30" s="1499"/>
      <c r="AK30" s="1499"/>
      <c r="AL30" s="1499"/>
      <c r="AM30" s="1499"/>
      <c r="AN30" s="1499"/>
      <c r="AO30" s="1499"/>
      <c r="AP30" s="1499"/>
      <c r="AQ30" s="95"/>
    </row>
    <row r="31" spans="1:43" ht="2.25" customHeight="1">
      <c r="A31" s="155"/>
      <c r="C31" s="5"/>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95"/>
    </row>
    <row r="32" spans="1:43" s="16" customFormat="1" ht="13.2">
      <c r="A32" s="20"/>
      <c r="B32" s="16" t="s">
        <v>425</v>
      </c>
      <c r="H32" s="17"/>
      <c r="I32" s="1566" t="s">
        <v>186</v>
      </c>
      <c r="J32" s="1566"/>
      <c r="K32" s="1566"/>
      <c r="L32" s="1566"/>
      <c r="M32" s="1566"/>
      <c r="N32" s="1566"/>
      <c r="O32" s="1566"/>
      <c r="P32" s="1566"/>
      <c r="Q32" s="1566"/>
      <c r="R32" s="1566"/>
      <c r="S32" s="1566"/>
      <c r="T32" s="1566"/>
      <c r="W32" s="16" t="s">
        <v>641</v>
      </c>
      <c r="AC32" s="1566" t="s">
        <v>1070</v>
      </c>
      <c r="AD32" s="1566"/>
      <c r="AE32" s="1566"/>
      <c r="AF32" s="1566"/>
      <c r="AG32" s="1566"/>
      <c r="AH32" s="1566"/>
      <c r="AI32" s="1566"/>
      <c r="AJ32" s="1566"/>
      <c r="AK32" s="1566"/>
      <c r="AL32" s="1566"/>
      <c r="AM32" s="1566"/>
      <c r="AN32" s="1566"/>
      <c r="AO32" s="1566"/>
      <c r="AP32" s="162"/>
      <c r="AQ32" s="91"/>
    </row>
    <row r="33" spans="1:54" ht="12.75" customHeight="1">
      <c r="A33" s="155"/>
      <c r="B33" s="5" t="s">
        <v>642</v>
      </c>
      <c r="C33" s="5"/>
      <c r="D33" s="16"/>
      <c r="E33" s="16"/>
      <c r="F33" s="16"/>
      <c r="H33" s="162"/>
      <c r="I33" s="1567"/>
      <c r="J33" s="1567"/>
      <c r="K33" s="1567"/>
      <c r="L33" s="1567"/>
      <c r="M33" s="1567"/>
      <c r="N33" s="1567"/>
      <c r="O33" s="1567"/>
      <c r="P33" s="1567"/>
      <c r="Q33" s="1567"/>
      <c r="R33" s="1567"/>
      <c r="S33" s="1567"/>
      <c r="T33" s="1567"/>
      <c r="W33" s="5" t="s">
        <v>643</v>
      </c>
      <c r="X33" s="16"/>
      <c r="Y33" s="16"/>
      <c r="Z33" s="16"/>
      <c r="AA33" s="16"/>
      <c r="AC33" s="1567"/>
      <c r="AD33" s="1567"/>
      <c r="AE33" s="1567"/>
      <c r="AF33" s="1567"/>
      <c r="AG33" s="1567"/>
      <c r="AH33" s="1567"/>
      <c r="AI33" s="1567"/>
      <c r="AJ33" s="1567"/>
      <c r="AK33" s="1567"/>
      <c r="AL33" s="1567"/>
      <c r="AM33" s="1567"/>
      <c r="AN33" s="1567"/>
      <c r="AO33" s="1567"/>
      <c r="AP33" s="162"/>
      <c r="AQ33" s="95"/>
    </row>
    <row r="34" spans="1:54" ht="2.25" customHeight="1">
      <c r="A34" s="155"/>
      <c r="C34" s="5"/>
      <c r="D34" s="5"/>
      <c r="E34" s="5"/>
      <c r="F34" s="5"/>
      <c r="G34" s="5"/>
      <c r="H34" s="5"/>
      <c r="I34" s="5"/>
      <c r="J34" s="5"/>
      <c r="K34" s="5"/>
      <c r="L34" s="5"/>
      <c r="M34" s="5"/>
      <c r="N34" s="5"/>
      <c r="O34" s="5"/>
      <c r="P34" s="5"/>
      <c r="Q34" s="5"/>
      <c r="R34" s="5"/>
      <c r="S34" s="5"/>
      <c r="T34" s="5"/>
      <c r="U34" s="5"/>
      <c r="V34" s="5"/>
      <c r="W34" s="5"/>
      <c r="AQ34" s="95"/>
    </row>
    <row r="35" spans="1:54" s="16" customFormat="1" ht="13.5" customHeight="1">
      <c r="A35" s="20" t="s">
        <v>644</v>
      </c>
      <c r="F35" s="16" t="s">
        <v>645</v>
      </c>
      <c r="H35" s="17"/>
      <c r="I35" s="1498">
        <f>入学願書!G18</f>
        <v>0</v>
      </c>
      <c r="J35" s="1498"/>
      <c r="K35" s="1498"/>
      <c r="L35" s="1498"/>
      <c r="M35" s="1498"/>
      <c r="N35" s="1498"/>
      <c r="O35" s="1498"/>
      <c r="P35" s="1498"/>
      <c r="Q35" s="1498"/>
      <c r="R35" s="1498"/>
      <c r="S35" s="1498"/>
      <c r="T35" s="1498"/>
      <c r="W35" s="16" t="s">
        <v>646</v>
      </c>
      <c r="AC35" s="1498" t="str">
        <f>IF(入学願書!Q18="","",YEAR(入学願書!Q18))</f>
        <v/>
      </c>
      <c r="AD35" s="1498"/>
      <c r="AE35" s="1498"/>
      <c r="AF35" s="1498"/>
      <c r="AG35" s="1507" t="s">
        <v>450</v>
      </c>
      <c r="AH35" s="1507"/>
      <c r="AI35" s="1498" t="str">
        <f>IF(入学願書!Q18="","",MONTH(入学願書!Q18))</f>
        <v/>
      </c>
      <c r="AJ35" s="1498"/>
      <c r="AK35" s="1507" t="s">
        <v>451</v>
      </c>
      <c r="AL35" s="1507"/>
      <c r="AM35" s="1498" t="str">
        <f>IF(入学願書!Q18="","",DAY(入学願書!Q18))</f>
        <v/>
      </c>
      <c r="AN35" s="1498"/>
      <c r="AO35" s="16" t="s">
        <v>452</v>
      </c>
      <c r="AP35" s="83"/>
      <c r="AQ35" s="91"/>
    </row>
    <row r="36" spans="1:54" ht="12.75" customHeight="1">
      <c r="A36" s="155"/>
      <c r="B36" s="5" t="s">
        <v>647</v>
      </c>
      <c r="C36" s="16"/>
      <c r="D36" s="5"/>
      <c r="G36" s="5" t="s">
        <v>648</v>
      </c>
      <c r="H36" s="162"/>
      <c r="I36" s="1499"/>
      <c r="J36" s="1499"/>
      <c r="K36" s="1499"/>
      <c r="L36" s="1499"/>
      <c r="M36" s="1499"/>
      <c r="N36" s="1499"/>
      <c r="O36" s="1499"/>
      <c r="P36" s="1499"/>
      <c r="Q36" s="1499"/>
      <c r="R36" s="1499"/>
      <c r="S36" s="1499"/>
      <c r="T36" s="1499"/>
      <c r="W36" s="5"/>
      <c r="X36" s="5" t="s">
        <v>305</v>
      </c>
      <c r="Z36" s="5"/>
      <c r="AA36" s="5"/>
      <c r="AC36" s="1499"/>
      <c r="AD36" s="1499"/>
      <c r="AE36" s="1499"/>
      <c r="AF36" s="1499"/>
      <c r="AG36" s="1502" t="s">
        <v>454</v>
      </c>
      <c r="AH36" s="1502"/>
      <c r="AI36" s="1499"/>
      <c r="AJ36" s="1499"/>
      <c r="AK36" s="1502" t="s">
        <v>455</v>
      </c>
      <c r="AL36" s="1502"/>
      <c r="AM36" s="1499"/>
      <c r="AN36" s="1499"/>
      <c r="AO36" s="86" t="s">
        <v>456</v>
      </c>
      <c r="AP36" s="5"/>
      <c r="AQ36" s="95"/>
    </row>
    <row r="37" spans="1:54" ht="2.25" customHeight="1">
      <c r="A37" s="15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Q37" s="95"/>
    </row>
    <row r="38" spans="1:54" s="16" customFormat="1" ht="13.2">
      <c r="A38" s="20" t="s">
        <v>649</v>
      </c>
      <c r="V38" s="5" t="s">
        <v>650</v>
      </c>
      <c r="AQ38" s="91"/>
    </row>
    <row r="39" spans="1:54" s="16" customFormat="1" ht="13.2">
      <c r="A39" s="20"/>
      <c r="B39" s="163" t="s">
        <v>529</v>
      </c>
      <c r="C39" s="16" t="s">
        <v>651</v>
      </c>
      <c r="H39" s="163" t="s">
        <v>529</v>
      </c>
      <c r="I39" s="16" t="s">
        <v>652</v>
      </c>
      <c r="N39" s="163" t="s">
        <v>529</v>
      </c>
      <c r="O39" s="16" t="s">
        <v>653</v>
      </c>
      <c r="T39" s="163" t="s">
        <v>529</v>
      </c>
      <c r="U39" s="16" t="s">
        <v>654</v>
      </c>
      <c r="AD39" s="163" t="s">
        <v>529</v>
      </c>
      <c r="AE39" s="16" t="s">
        <v>655</v>
      </c>
      <c r="AK39" s="163" t="s">
        <v>529</v>
      </c>
      <c r="AL39" s="16" t="s">
        <v>656</v>
      </c>
      <c r="AQ39" s="91"/>
      <c r="AU39" s="5"/>
      <c r="AV39" s="5"/>
      <c r="AW39" s="5"/>
      <c r="AX39" s="5"/>
      <c r="AY39" s="5"/>
      <c r="AZ39" s="5"/>
      <c r="BA39" s="5"/>
      <c r="BB39" s="5"/>
    </row>
    <row r="40" spans="1:54" ht="12.75" customHeight="1">
      <c r="A40" s="155"/>
      <c r="C40" s="5" t="s">
        <v>657</v>
      </c>
      <c r="D40" s="5"/>
      <c r="E40" s="5"/>
      <c r="F40" s="5"/>
      <c r="H40" s="5"/>
      <c r="I40" s="5" t="s">
        <v>658</v>
      </c>
      <c r="O40" s="5" t="s">
        <v>659</v>
      </c>
      <c r="T40" s="5"/>
      <c r="U40" s="5" t="s">
        <v>660</v>
      </c>
      <c r="AE40" s="5" t="s">
        <v>661</v>
      </c>
      <c r="AF40" s="5"/>
      <c r="AL40" s="5" t="s">
        <v>662</v>
      </c>
      <c r="AQ40" s="186"/>
    </row>
    <row r="41" spans="1:54" s="16" customFormat="1" ht="14.25" customHeight="1">
      <c r="A41" s="20"/>
      <c r="B41" s="163" t="s">
        <v>663</v>
      </c>
      <c r="C41" s="16" t="s">
        <v>664</v>
      </c>
      <c r="J41" s="163" t="s">
        <v>529</v>
      </c>
      <c r="K41" s="16" t="s">
        <v>665</v>
      </c>
      <c r="R41" s="163" t="s">
        <v>529</v>
      </c>
      <c r="S41" s="16" t="s">
        <v>666</v>
      </c>
      <c r="Y41" s="163" t="s">
        <v>529</v>
      </c>
      <c r="Z41" s="16" t="s">
        <v>667</v>
      </c>
      <c r="AD41" s="163" t="s">
        <v>663</v>
      </c>
      <c r="AE41" s="16" t="s">
        <v>668</v>
      </c>
      <c r="AQ41" s="91"/>
    </row>
    <row r="42" spans="1:54" s="5" customFormat="1" ht="12.75" customHeight="1">
      <c r="A42" s="123"/>
      <c r="C42" s="5" t="s">
        <v>669</v>
      </c>
      <c r="K42" s="5" t="s">
        <v>670</v>
      </c>
      <c r="S42" s="5" t="s">
        <v>671</v>
      </c>
      <c r="Z42" s="5" t="s">
        <v>672</v>
      </c>
      <c r="AD42" s="178"/>
      <c r="AE42" s="1572" t="s">
        <v>673</v>
      </c>
      <c r="AF42" s="1572"/>
      <c r="AG42" s="1572"/>
      <c r="AH42" s="1572"/>
      <c r="AI42" s="1572"/>
      <c r="AJ42" s="1572"/>
      <c r="AK42" s="1572"/>
      <c r="AL42" s="1572"/>
      <c r="AM42" s="1572"/>
      <c r="AN42" s="1572"/>
      <c r="AO42" s="1572"/>
      <c r="AP42" s="1572"/>
      <c r="AQ42" s="1573"/>
    </row>
    <row r="43" spans="1:54" s="16" customFormat="1" ht="13.2">
      <c r="A43" s="20"/>
      <c r="B43" s="163" t="s">
        <v>529</v>
      </c>
      <c r="C43" s="16" t="s">
        <v>674</v>
      </c>
      <c r="H43" s="163" t="s">
        <v>529</v>
      </c>
      <c r="I43" s="16" t="s">
        <v>675</v>
      </c>
      <c r="M43" s="163" t="s">
        <v>663</v>
      </c>
      <c r="N43" s="16" t="s">
        <v>676</v>
      </c>
      <c r="AD43" s="163" t="s">
        <v>663</v>
      </c>
      <c r="AE43" s="16" t="s">
        <v>677</v>
      </c>
      <c r="AQ43" s="91"/>
    </row>
    <row r="44" spans="1:54" s="5" customFormat="1" ht="12.75" customHeight="1">
      <c r="A44" s="123"/>
      <c r="C44" s="5" t="s">
        <v>678</v>
      </c>
      <c r="I44" s="5" t="s">
        <v>679</v>
      </c>
      <c r="N44" s="174" t="s">
        <v>680</v>
      </c>
      <c r="O44" s="26"/>
      <c r="Q44" s="26"/>
      <c r="S44" s="26"/>
      <c r="T44" s="26"/>
      <c r="U44" s="26"/>
      <c r="V44" s="26"/>
      <c r="W44" s="26"/>
      <c r="X44" s="26"/>
      <c r="Y44" s="26"/>
      <c r="Z44" s="26"/>
      <c r="AA44" s="26"/>
      <c r="AB44" s="26"/>
      <c r="AC44" s="26"/>
      <c r="AE44" s="174" t="s">
        <v>681</v>
      </c>
      <c r="AG44" s="26"/>
      <c r="AH44" s="26"/>
      <c r="AI44" s="26"/>
      <c r="AJ44" s="26"/>
      <c r="AK44" s="26"/>
      <c r="AL44" s="26"/>
      <c r="AM44" s="26"/>
      <c r="AN44" s="26"/>
      <c r="AQ44" s="186"/>
      <c r="AU44" s="16"/>
      <c r="AV44" s="16"/>
      <c r="AW44" s="16"/>
    </row>
    <row r="45" spans="1:54" s="16" customFormat="1" ht="13.2">
      <c r="A45" s="20"/>
      <c r="B45" s="163" t="s">
        <v>663</v>
      </c>
      <c r="C45" s="16" t="s">
        <v>682</v>
      </c>
      <c r="L45" s="163" t="s">
        <v>529</v>
      </c>
      <c r="M45" s="16" t="s">
        <v>683</v>
      </c>
      <c r="U45" s="163" t="s">
        <v>529</v>
      </c>
      <c r="V45" s="16" t="s">
        <v>684</v>
      </c>
      <c r="AC45" s="163" t="s">
        <v>178</v>
      </c>
      <c r="AD45" s="16" t="s">
        <v>685</v>
      </c>
      <c r="AJ45" s="163" t="s">
        <v>529</v>
      </c>
      <c r="AK45" s="16" t="s">
        <v>686</v>
      </c>
      <c r="AQ45" s="91"/>
      <c r="AU45" s="5"/>
      <c r="AV45" s="5"/>
      <c r="AW45" s="5"/>
    </row>
    <row r="46" spans="1:54" ht="12.75" customHeight="1">
      <c r="A46" s="155"/>
      <c r="C46" s="164"/>
      <c r="D46" s="5" t="s">
        <v>687</v>
      </c>
      <c r="E46" s="164"/>
      <c r="F46" s="164"/>
      <c r="G46" s="164"/>
      <c r="H46" s="164"/>
      <c r="I46" s="164"/>
      <c r="J46" s="164"/>
      <c r="K46" s="164"/>
      <c r="L46" s="164"/>
      <c r="N46" s="5" t="s">
        <v>688</v>
      </c>
      <c r="O46" s="164"/>
      <c r="P46" s="164"/>
      <c r="Q46" s="164"/>
      <c r="R46" s="164"/>
      <c r="S46" s="5"/>
      <c r="V46" s="5" t="s">
        <v>689</v>
      </c>
      <c r="AD46" s="152" t="s">
        <v>690</v>
      </c>
      <c r="AK46" s="5" t="s">
        <v>691</v>
      </c>
      <c r="AQ46" s="95"/>
    </row>
    <row r="47" spans="1:54" ht="12.75" customHeight="1">
      <c r="A47" s="155"/>
      <c r="B47" s="163" t="s">
        <v>529</v>
      </c>
      <c r="C47" s="16" t="s">
        <v>692</v>
      </c>
      <c r="D47" s="164"/>
      <c r="E47" s="164"/>
      <c r="F47" s="164"/>
      <c r="G47" s="164"/>
      <c r="H47" s="164"/>
      <c r="I47" s="164"/>
      <c r="J47" s="164"/>
      <c r="K47" s="164"/>
      <c r="M47" s="163" t="s">
        <v>529</v>
      </c>
      <c r="N47" s="16" t="s">
        <v>693</v>
      </c>
      <c r="O47" s="164"/>
      <c r="P47" s="164"/>
      <c r="Q47" s="164"/>
      <c r="R47" s="164"/>
      <c r="S47" s="164"/>
      <c r="T47" s="5"/>
      <c r="Y47" s="152"/>
      <c r="AA47" s="163" t="s">
        <v>529</v>
      </c>
      <c r="AB47" s="16" t="s">
        <v>694</v>
      </c>
      <c r="AC47" s="164"/>
      <c r="AD47" s="164"/>
      <c r="AE47" s="164"/>
      <c r="AF47" s="164"/>
      <c r="AG47" s="164"/>
      <c r="AH47" s="164"/>
      <c r="AK47" s="163" t="s">
        <v>529</v>
      </c>
      <c r="AL47" s="16" t="s">
        <v>695</v>
      </c>
      <c r="AQ47" s="95"/>
    </row>
    <row r="48" spans="1:54" ht="12.75" customHeight="1">
      <c r="A48" s="155"/>
      <c r="C48" s="1633" t="s">
        <v>696</v>
      </c>
      <c r="D48" s="1633"/>
      <c r="E48" s="1633"/>
      <c r="F48" s="1633"/>
      <c r="G48" s="1633"/>
      <c r="H48" s="1633"/>
      <c r="I48" s="1633"/>
      <c r="J48" s="164"/>
      <c r="K48" s="164"/>
      <c r="L48" s="164"/>
      <c r="N48" s="5" t="s">
        <v>697</v>
      </c>
      <c r="O48" s="5"/>
      <c r="P48" s="5"/>
      <c r="Q48" s="5"/>
      <c r="R48" s="5"/>
      <c r="S48" s="5"/>
      <c r="T48" s="5"/>
      <c r="Y48" s="152"/>
      <c r="AA48" s="164"/>
      <c r="AB48" s="5" t="s">
        <v>698</v>
      </c>
      <c r="AC48" s="5"/>
      <c r="AD48" s="5"/>
      <c r="AE48" s="5"/>
      <c r="AF48" s="5"/>
      <c r="AG48" s="5"/>
      <c r="AH48" s="5"/>
      <c r="AK48" s="5"/>
      <c r="AL48" s="5" t="s">
        <v>699</v>
      </c>
      <c r="AQ48" s="95"/>
    </row>
    <row r="49" spans="1:78" ht="12.75" customHeight="1">
      <c r="A49" s="155"/>
      <c r="B49" s="163" t="s">
        <v>663</v>
      </c>
      <c r="C49" s="16" t="s">
        <v>700</v>
      </c>
      <c r="K49" s="16"/>
      <c r="Q49" s="163" t="s">
        <v>529</v>
      </c>
      <c r="R49" s="16" t="s">
        <v>701</v>
      </c>
      <c r="AB49" s="163" t="s">
        <v>529</v>
      </c>
      <c r="AC49" s="16" t="s">
        <v>702</v>
      </c>
      <c r="AQ49" s="95"/>
    </row>
    <row r="50" spans="1:78" ht="12.75" customHeight="1">
      <c r="A50" s="155"/>
      <c r="C50" s="165" t="s">
        <v>703</v>
      </c>
      <c r="D50" s="166"/>
      <c r="E50" s="166"/>
      <c r="F50" s="166"/>
      <c r="G50" s="166"/>
      <c r="H50" s="166"/>
      <c r="I50" s="166"/>
      <c r="J50" s="166"/>
      <c r="K50" s="166"/>
      <c r="L50" s="166"/>
      <c r="M50" s="166"/>
      <c r="N50" s="166"/>
      <c r="O50" s="166"/>
      <c r="P50" s="175"/>
      <c r="R50" s="78" t="s">
        <v>704</v>
      </c>
      <c r="S50" s="78"/>
      <c r="T50" s="78"/>
      <c r="U50" s="78"/>
      <c r="V50" s="78"/>
      <c r="X50" s="78"/>
      <c r="AB50" s="160"/>
      <c r="AC50" s="1634" t="s">
        <v>705</v>
      </c>
      <c r="AD50" s="1635"/>
      <c r="AE50" s="1635"/>
      <c r="AF50" s="1635"/>
      <c r="AG50" s="1635"/>
      <c r="AH50" s="1635"/>
      <c r="AI50" s="1635"/>
      <c r="AJ50" s="1635"/>
      <c r="AK50" s="1635"/>
      <c r="AL50" s="1635"/>
      <c r="AM50" s="1635"/>
      <c r="AN50" s="1635"/>
      <c r="AO50" s="1635"/>
      <c r="AP50" s="1635"/>
      <c r="AQ50" s="1636"/>
      <c r="AR50" s="160"/>
      <c r="AS50" s="160"/>
    </row>
    <row r="51" spans="1:78" s="16" customFormat="1" ht="12.75" customHeight="1">
      <c r="A51" s="20"/>
      <c r="B51" s="163" t="s">
        <v>529</v>
      </c>
      <c r="C51" s="16" t="s">
        <v>706</v>
      </c>
      <c r="N51" s="163" t="s">
        <v>529</v>
      </c>
      <c r="O51" s="16" t="s">
        <v>707</v>
      </c>
      <c r="AA51" s="163" t="s">
        <v>529</v>
      </c>
      <c r="AB51" s="16" t="s">
        <v>708</v>
      </c>
      <c r="AQ51" s="91"/>
      <c r="BO51" s="12"/>
    </row>
    <row r="52" spans="1:78" s="5" customFormat="1" ht="12.75" customHeight="1">
      <c r="A52" s="123"/>
      <c r="C52" s="5" t="s">
        <v>709</v>
      </c>
      <c r="O52" s="5" t="s">
        <v>710</v>
      </c>
      <c r="AB52" s="5" t="s">
        <v>711</v>
      </c>
      <c r="AQ52" s="186"/>
      <c r="AW52" s="12"/>
      <c r="AX52" s="12"/>
      <c r="BF52" s="12"/>
      <c r="BG52" s="12"/>
      <c r="BJ52" s="12"/>
      <c r="BK52" s="12"/>
      <c r="BL52" s="12"/>
      <c r="BM52" s="12"/>
      <c r="BN52" s="12"/>
      <c r="BO52" s="12"/>
      <c r="BQ52" s="12"/>
      <c r="BR52" s="12"/>
      <c r="BS52" s="12"/>
      <c r="BT52" s="12"/>
      <c r="BU52" s="12"/>
      <c r="BV52" s="12"/>
      <c r="BY52" s="12"/>
      <c r="BZ52" s="12"/>
    </row>
    <row r="53" spans="1:78" s="5" customFormat="1" ht="12.75" customHeight="1">
      <c r="A53" s="123"/>
      <c r="B53" s="163" t="s">
        <v>663</v>
      </c>
      <c r="C53" s="16" t="s">
        <v>712</v>
      </c>
      <c r="M53" s="163" t="s">
        <v>663</v>
      </c>
      <c r="N53" s="16" t="s">
        <v>713</v>
      </c>
      <c r="Y53" s="163" t="s">
        <v>529</v>
      </c>
      <c r="Z53" s="16" t="s">
        <v>714</v>
      </c>
      <c r="AK53" s="163" t="s">
        <v>529</v>
      </c>
      <c r="AL53" s="16" t="s">
        <v>715</v>
      </c>
      <c r="AQ53" s="186"/>
      <c r="AW53" s="12"/>
      <c r="AX53" s="12"/>
      <c r="BF53" s="12"/>
      <c r="BG53" s="12"/>
      <c r="BJ53" s="12"/>
      <c r="BK53" s="12"/>
      <c r="BL53" s="12"/>
      <c r="BM53" s="12"/>
      <c r="BN53" s="12"/>
      <c r="BO53" s="12"/>
      <c r="BQ53" s="12"/>
      <c r="BR53" s="12"/>
      <c r="BS53" s="12"/>
      <c r="BT53" s="12"/>
      <c r="BU53" s="12"/>
      <c r="BV53" s="12"/>
      <c r="BY53" s="12"/>
      <c r="BZ53" s="12"/>
    </row>
    <row r="54" spans="1:78" s="5" customFormat="1" ht="12.75" customHeight="1">
      <c r="A54" s="123"/>
      <c r="C54" s="5" t="s">
        <v>716</v>
      </c>
      <c r="N54" s="5" t="s">
        <v>717</v>
      </c>
      <c r="Z54" s="5" t="s">
        <v>718</v>
      </c>
      <c r="AL54" s="5" t="s">
        <v>477</v>
      </c>
      <c r="AQ54" s="186"/>
      <c r="AW54" s="12"/>
      <c r="AX54" s="12"/>
      <c r="BF54" s="12"/>
      <c r="BG54" s="12"/>
      <c r="BJ54" s="12"/>
      <c r="BK54" s="12"/>
      <c r="BL54" s="12"/>
      <c r="BM54" s="12"/>
      <c r="BN54" s="12"/>
      <c r="BQ54" s="12"/>
      <c r="BR54" s="12"/>
      <c r="BS54" s="12"/>
      <c r="BT54" s="12"/>
      <c r="BU54" s="12"/>
      <c r="BV54" s="12"/>
      <c r="BY54" s="12"/>
      <c r="BZ54" s="12"/>
    </row>
    <row r="55" spans="1:78" s="16" customFormat="1" ht="13.5" customHeight="1">
      <c r="A55" s="167" t="s">
        <v>719</v>
      </c>
      <c r="B55" s="17"/>
      <c r="C55" s="17"/>
      <c r="D55" s="17"/>
      <c r="E55" s="17"/>
      <c r="F55" s="17"/>
      <c r="G55" s="17"/>
      <c r="H55" s="1498">
        <f>YEAR(入学願書!R28)</f>
        <v>2026</v>
      </c>
      <c r="I55" s="1498"/>
      <c r="J55" s="1498"/>
      <c r="K55" s="1498"/>
      <c r="L55" s="1507" t="s">
        <v>450</v>
      </c>
      <c r="M55" s="1507"/>
      <c r="N55" s="1498">
        <f>MONTH(入学願書!R28)</f>
        <v>10</v>
      </c>
      <c r="O55" s="1498"/>
      <c r="P55" s="1507" t="s">
        <v>451</v>
      </c>
      <c r="Q55" s="1507"/>
      <c r="R55" s="1498">
        <f>DAY(入学願書!R28)</f>
        <v>1</v>
      </c>
      <c r="S55" s="1498"/>
      <c r="T55" s="83" t="s">
        <v>452</v>
      </c>
      <c r="W55" s="16" t="s">
        <v>720</v>
      </c>
      <c r="AC55" s="1498" t="str">
        <f>IF(入学願書!AA28="","","成田国際空港")</f>
        <v>成田国際空港</v>
      </c>
      <c r="AD55" s="1498"/>
      <c r="AE55" s="1498"/>
      <c r="AF55" s="1498"/>
      <c r="AG55" s="1498"/>
      <c r="AH55" s="1498"/>
      <c r="AI55" s="1498"/>
      <c r="AJ55" s="1498"/>
      <c r="AK55" s="1498"/>
      <c r="AL55" s="1498"/>
      <c r="AM55" s="1498"/>
      <c r="AN55" s="1498"/>
      <c r="AO55" s="1498"/>
      <c r="AP55" s="1498"/>
      <c r="AQ55" s="91"/>
    </row>
    <row r="56" spans="1:78" ht="12.75" customHeight="1">
      <c r="A56" s="155"/>
      <c r="B56" s="5" t="s">
        <v>721</v>
      </c>
      <c r="D56" s="5"/>
      <c r="E56" s="5"/>
      <c r="F56" s="5"/>
      <c r="G56" s="5"/>
      <c r="H56" s="1499"/>
      <c r="I56" s="1499"/>
      <c r="J56" s="1499"/>
      <c r="K56" s="1499"/>
      <c r="L56" s="1502" t="s">
        <v>454</v>
      </c>
      <c r="M56" s="1502"/>
      <c r="N56" s="1499"/>
      <c r="O56" s="1499"/>
      <c r="P56" s="1502" t="s">
        <v>455</v>
      </c>
      <c r="Q56" s="1502"/>
      <c r="R56" s="1499"/>
      <c r="S56" s="1499"/>
      <c r="T56" s="86" t="s">
        <v>456</v>
      </c>
      <c r="W56" s="5"/>
      <c r="X56" s="5" t="s">
        <v>722</v>
      </c>
      <c r="Y56" s="5"/>
      <c r="AC56" s="1499"/>
      <c r="AD56" s="1499"/>
      <c r="AE56" s="1499"/>
      <c r="AF56" s="1499"/>
      <c r="AG56" s="1499"/>
      <c r="AH56" s="1499"/>
      <c r="AI56" s="1499"/>
      <c r="AJ56" s="1499"/>
      <c r="AK56" s="1499"/>
      <c r="AL56" s="1499"/>
      <c r="AM56" s="1499"/>
      <c r="AN56" s="1499"/>
      <c r="AO56" s="1499"/>
      <c r="AP56" s="1499"/>
      <c r="AQ56" s="95"/>
    </row>
    <row r="57" spans="1:78" ht="2.25" customHeight="1">
      <c r="A57" s="155"/>
      <c r="B57" s="5"/>
      <c r="D57" s="5"/>
      <c r="E57" s="5"/>
      <c r="F57" s="5"/>
      <c r="G57" s="5"/>
      <c r="H57" s="16"/>
      <c r="I57" s="16"/>
      <c r="J57" s="176"/>
      <c r="L57" s="24"/>
      <c r="M57" s="24"/>
      <c r="N57" s="17"/>
      <c r="O57" s="24"/>
      <c r="P57" s="87"/>
      <c r="Q57" s="17"/>
      <c r="R57" s="17"/>
      <c r="S57" s="24"/>
      <c r="T57" s="24"/>
      <c r="W57" s="5"/>
      <c r="X57" s="5"/>
      <c r="Y57" s="5"/>
      <c r="AQ57" s="95"/>
    </row>
    <row r="58" spans="1:78" s="16" customFormat="1" ht="13.5" customHeight="1">
      <c r="A58" s="20" t="s">
        <v>723</v>
      </c>
      <c r="H58" s="1503" t="str">
        <f>入学願書!AJ28</f>
        <v>1年6ケ月</v>
      </c>
      <c r="I58" s="1503"/>
      <c r="J58" s="1503"/>
      <c r="K58" s="1503"/>
      <c r="L58" s="1503"/>
      <c r="M58" s="1503"/>
      <c r="N58" s="1503"/>
      <c r="O58" s="1503"/>
      <c r="P58" s="1503"/>
      <c r="Q58" s="1503"/>
      <c r="R58" s="1503"/>
      <c r="S58" s="1503"/>
      <c r="T58" s="1503"/>
      <c r="W58" s="16" t="s">
        <v>724</v>
      </c>
      <c r="AE58" s="83"/>
      <c r="AF58" s="83"/>
      <c r="AG58" s="83"/>
      <c r="AH58" s="83"/>
      <c r="AI58" s="102" t="s">
        <v>181</v>
      </c>
      <c r="AJ58" s="102" t="s">
        <v>625</v>
      </c>
      <c r="AK58" s="182" t="s">
        <v>182</v>
      </c>
      <c r="AQ58" s="91"/>
    </row>
    <row r="59" spans="1:78" ht="12.75" customHeight="1">
      <c r="A59" s="155"/>
      <c r="B59" s="5" t="s">
        <v>725</v>
      </c>
      <c r="D59" s="5"/>
      <c r="E59" s="5"/>
      <c r="F59" s="5"/>
      <c r="G59" s="5"/>
      <c r="H59" s="1504"/>
      <c r="I59" s="1504"/>
      <c r="J59" s="1504"/>
      <c r="K59" s="1504"/>
      <c r="L59" s="1504"/>
      <c r="M59" s="1504"/>
      <c r="N59" s="1504"/>
      <c r="O59" s="1504"/>
      <c r="P59" s="1504"/>
      <c r="Q59" s="1504"/>
      <c r="R59" s="1504"/>
      <c r="S59" s="1504"/>
      <c r="T59" s="1504"/>
      <c r="W59" s="5"/>
      <c r="X59" s="5" t="s">
        <v>726</v>
      </c>
      <c r="Y59" s="5"/>
      <c r="Z59" s="5"/>
      <c r="AA59" s="5"/>
      <c r="AB59" s="5"/>
      <c r="AC59" s="5"/>
      <c r="AD59" s="5"/>
      <c r="AE59" s="5"/>
      <c r="AF59" s="86"/>
      <c r="AG59" s="84"/>
      <c r="AH59" s="84"/>
      <c r="AI59" s="137" t="s">
        <v>727</v>
      </c>
      <c r="AJ59" s="137" t="s">
        <v>630</v>
      </c>
      <c r="AK59" s="183" t="s">
        <v>728</v>
      </c>
      <c r="AL59" s="86"/>
      <c r="AM59" s="172"/>
      <c r="AN59" s="172"/>
      <c r="AO59" s="172"/>
      <c r="AP59" s="172"/>
      <c r="AQ59" s="95"/>
    </row>
    <row r="60" spans="1:78" ht="2.25" customHeight="1">
      <c r="A60" s="155"/>
      <c r="B60" s="5"/>
      <c r="D60" s="5"/>
      <c r="E60" s="5"/>
      <c r="F60" s="5"/>
      <c r="G60" s="5"/>
      <c r="H60" s="5"/>
      <c r="I60" s="5"/>
      <c r="J60" s="5"/>
      <c r="K60" s="5"/>
      <c r="L60" s="5"/>
      <c r="M60" s="5"/>
      <c r="N60" s="5"/>
      <c r="O60" s="5"/>
      <c r="P60" s="5"/>
      <c r="Q60" s="5"/>
      <c r="R60" s="5"/>
      <c r="S60" s="5"/>
      <c r="T60" s="5"/>
      <c r="V60" s="5"/>
      <c r="W60" s="5"/>
      <c r="X60" s="5"/>
      <c r="Y60" s="5"/>
      <c r="Z60" s="5"/>
      <c r="AA60" s="5"/>
      <c r="AB60" s="5"/>
      <c r="AC60" s="5"/>
      <c r="AD60" s="5"/>
      <c r="AE60" s="87"/>
      <c r="AF60" s="87"/>
      <c r="AG60" s="87"/>
      <c r="AH60" s="87"/>
      <c r="AI60" s="87"/>
      <c r="AJ60" s="5"/>
      <c r="AK60" s="184"/>
      <c r="AQ60" s="95"/>
    </row>
    <row r="61" spans="1:78" s="16" customFormat="1" ht="13.2">
      <c r="A61" s="20" t="s">
        <v>729</v>
      </c>
      <c r="J61" s="1498">
        <f>入学願書!T71</f>
        <v>0</v>
      </c>
      <c r="K61" s="1498"/>
      <c r="L61" s="1498"/>
      <c r="M61" s="1498"/>
      <c r="N61" s="1498"/>
      <c r="O61" s="1498"/>
      <c r="P61" s="1498"/>
      <c r="Q61" s="1498"/>
      <c r="R61" s="1498"/>
      <c r="S61" s="1498"/>
      <c r="T61" s="1498"/>
      <c r="U61" s="1498"/>
      <c r="V61" s="1498"/>
      <c r="AQ61" s="91"/>
    </row>
    <row r="62" spans="1:78" ht="12.75" customHeight="1">
      <c r="A62" s="155"/>
      <c r="B62" s="5" t="s">
        <v>730</v>
      </c>
      <c r="J62" s="1499"/>
      <c r="K62" s="1499"/>
      <c r="L62" s="1499"/>
      <c r="M62" s="1499"/>
      <c r="N62" s="1499"/>
      <c r="O62" s="1499"/>
      <c r="P62" s="1499"/>
      <c r="Q62" s="1499"/>
      <c r="R62" s="1499"/>
      <c r="S62" s="1499"/>
      <c r="T62" s="1499"/>
      <c r="U62" s="1499"/>
      <c r="V62" s="1499"/>
      <c r="AQ62" s="95"/>
    </row>
    <row r="63" spans="1:78" ht="2.25" customHeight="1">
      <c r="A63" s="155"/>
      <c r="B63" s="5"/>
      <c r="AQ63" s="95"/>
    </row>
    <row r="64" spans="1:78" s="16" customFormat="1" ht="12.75" customHeight="1">
      <c r="A64" s="20" t="s">
        <v>731</v>
      </c>
      <c r="K64" s="83"/>
      <c r="L64" s="83"/>
      <c r="M64" s="1494" t="s">
        <v>732</v>
      </c>
      <c r="N64" s="102" t="s">
        <v>625</v>
      </c>
      <c r="O64" s="1494" t="s">
        <v>733</v>
      </c>
      <c r="AB64" s="23"/>
      <c r="AC64" s="23"/>
      <c r="AD64" s="23"/>
      <c r="AE64" s="23"/>
      <c r="AF64" s="83"/>
      <c r="AG64" s="83"/>
      <c r="AH64" s="23"/>
      <c r="AI64" s="23"/>
      <c r="AJ64" s="83"/>
      <c r="AK64" s="83"/>
      <c r="AL64" s="23"/>
      <c r="AM64" s="23"/>
      <c r="AQ64" s="91"/>
    </row>
    <row r="65" spans="1:43" s="16" customFormat="1" ht="12.75" customHeight="1">
      <c r="A65" s="20"/>
      <c r="B65" s="5" t="s">
        <v>734</v>
      </c>
      <c r="D65" s="5"/>
      <c r="E65" s="5"/>
      <c r="F65" s="5"/>
      <c r="G65" s="5"/>
      <c r="H65" s="5"/>
      <c r="I65" s="5"/>
      <c r="J65" s="5"/>
      <c r="K65" s="84"/>
      <c r="L65" s="84"/>
      <c r="M65" s="1505"/>
      <c r="N65" s="137" t="s">
        <v>630</v>
      </c>
      <c r="O65" s="1505"/>
      <c r="P65" s="86"/>
      <c r="Q65" s="172"/>
      <c r="AB65" s="23"/>
      <c r="AC65" s="23"/>
      <c r="AD65" s="23"/>
      <c r="AE65" s="23"/>
      <c r="AF65" s="87"/>
      <c r="AG65" s="87"/>
      <c r="AH65" s="23"/>
      <c r="AI65" s="23"/>
      <c r="AJ65" s="87"/>
      <c r="AK65" s="87"/>
      <c r="AL65" s="23"/>
      <c r="AM65" s="23"/>
      <c r="AN65" s="5"/>
      <c r="AQ65" s="91"/>
    </row>
    <row r="66" spans="1:43" ht="2.25" customHeight="1">
      <c r="A66" s="155"/>
      <c r="B66" s="5"/>
      <c r="K66" s="87"/>
      <c r="L66" s="87"/>
      <c r="M66" s="87"/>
      <c r="N66" s="5"/>
      <c r="O66" s="5"/>
      <c r="AQ66" s="95"/>
    </row>
    <row r="67" spans="1:43" s="16" customFormat="1" ht="12.75" customHeight="1">
      <c r="A67" s="20"/>
      <c r="C67" s="158" t="s">
        <v>735</v>
      </c>
      <c r="L67" s="5"/>
      <c r="AQ67" s="91"/>
    </row>
    <row r="68" spans="1:43" s="16" customFormat="1" ht="12.75" customHeight="1">
      <c r="A68" s="20"/>
      <c r="C68" s="16" t="s">
        <v>736</v>
      </c>
      <c r="E68" s="1496" t="str">
        <f>IF(入学願書!AI18="","",入学願書!AI18)</f>
        <v/>
      </c>
      <c r="F68" s="1496"/>
      <c r="G68" s="1496"/>
      <c r="H68" s="16" t="s">
        <v>298</v>
      </c>
      <c r="K68" s="16" t="s">
        <v>737</v>
      </c>
      <c r="Q68" s="1498" t="str">
        <f>IF(入学願書!G20="","",YEAR(入学願書!G20))</f>
        <v/>
      </c>
      <c r="R68" s="1498"/>
      <c r="S68" s="1498"/>
      <c r="T68" s="1507" t="s">
        <v>450</v>
      </c>
      <c r="U68" s="1507"/>
      <c r="V68" s="1498" t="str">
        <f>IF(入学願書!G20="","",MONTH(入学願書!G20))</f>
        <v/>
      </c>
      <c r="W68" s="1498"/>
      <c r="X68" s="1507" t="s">
        <v>451</v>
      </c>
      <c r="Y68" s="1507"/>
      <c r="Z68" s="1498" t="str">
        <f>IF(入学願書!G20="","",DAY(入学願書!G20))</f>
        <v/>
      </c>
      <c r="AA68" s="1498"/>
      <c r="AB68" s="16" t="s">
        <v>452</v>
      </c>
      <c r="AC68" s="1507" t="s">
        <v>315</v>
      </c>
      <c r="AD68" s="1507"/>
      <c r="AE68" s="1498" t="str">
        <f>IF(入学願書!Q20="","",YEAR(入学願書!Q20))</f>
        <v/>
      </c>
      <c r="AF68" s="1498"/>
      <c r="AG68" s="1498"/>
      <c r="AH68" s="1507" t="s">
        <v>450</v>
      </c>
      <c r="AI68" s="1507"/>
      <c r="AJ68" s="1498" t="str">
        <f>IF(入学願書!Q20="","",MONTH(入学願書!Q20))</f>
        <v/>
      </c>
      <c r="AK68" s="1498"/>
      <c r="AL68" s="1507" t="s">
        <v>451</v>
      </c>
      <c r="AM68" s="1507"/>
      <c r="AN68" s="1498" t="str">
        <f>IF(入学願書!Q20="","",DAY(入学願書!Q20))</f>
        <v/>
      </c>
      <c r="AO68" s="1498"/>
      <c r="AP68" s="16" t="s">
        <v>452</v>
      </c>
      <c r="AQ68" s="91"/>
    </row>
    <row r="69" spans="1:43" ht="12.75" customHeight="1">
      <c r="A69" s="155"/>
      <c r="E69" s="1497"/>
      <c r="F69" s="1497"/>
      <c r="G69" s="1497"/>
      <c r="H69" s="24" t="s">
        <v>738</v>
      </c>
      <c r="J69" s="5"/>
      <c r="K69" s="5" t="s">
        <v>739</v>
      </c>
      <c r="M69" s="5"/>
      <c r="N69" s="5"/>
      <c r="O69" s="87"/>
      <c r="Q69" s="1499"/>
      <c r="R69" s="1499"/>
      <c r="S69" s="1499"/>
      <c r="T69" s="1502" t="s">
        <v>454</v>
      </c>
      <c r="U69" s="1502"/>
      <c r="V69" s="1499"/>
      <c r="W69" s="1499"/>
      <c r="X69" s="1502" t="s">
        <v>455</v>
      </c>
      <c r="Y69" s="1502"/>
      <c r="Z69" s="1499"/>
      <c r="AA69" s="1499"/>
      <c r="AB69" s="86" t="s">
        <v>740</v>
      </c>
      <c r="AC69" s="87"/>
      <c r="AD69" s="87"/>
      <c r="AE69" s="1499"/>
      <c r="AF69" s="1499"/>
      <c r="AG69" s="1499"/>
      <c r="AH69" s="1502" t="s">
        <v>454</v>
      </c>
      <c r="AI69" s="1502"/>
      <c r="AJ69" s="1499"/>
      <c r="AK69" s="1499"/>
      <c r="AL69" s="1502" t="s">
        <v>455</v>
      </c>
      <c r="AM69" s="1502"/>
      <c r="AN69" s="1499"/>
      <c r="AO69" s="1499"/>
      <c r="AP69" s="86" t="s">
        <v>456</v>
      </c>
      <c r="AQ69" s="95"/>
    </row>
    <row r="70" spans="1:43" ht="2.25" customHeight="1">
      <c r="A70" s="155"/>
      <c r="E70" s="85"/>
      <c r="F70" s="85"/>
      <c r="G70" s="85"/>
      <c r="H70" s="24"/>
      <c r="J70" s="5"/>
      <c r="K70" s="5"/>
      <c r="M70" s="5"/>
      <c r="N70" s="5"/>
      <c r="O70" s="87"/>
      <c r="Q70" s="43"/>
      <c r="R70" s="43"/>
      <c r="S70" s="43"/>
      <c r="T70" s="87"/>
      <c r="U70" s="87"/>
      <c r="V70" s="43"/>
      <c r="W70" s="43"/>
      <c r="X70" s="87"/>
      <c r="Y70" s="87"/>
      <c r="Z70" s="43"/>
      <c r="AA70" s="43"/>
      <c r="AB70" s="5"/>
      <c r="AC70" s="87"/>
      <c r="AD70" s="87"/>
      <c r="AE70" s="43"/>
      <c r="AF70" s="43"/>
      <c r="AG70" s="43"/>
      <c r="AH70" s="87"/>
      <c r="AI70" s="87"/>
      <c r="AJ70" s="43"/>
      <c r="AK70" s="43"/>
      <c r="AL70" s="87"/>
      <c r="AM70" s="87"/>
      <c r="AN70" s="43"/>
      <c r="AO70" s="43"/>
      <c r="AP70" s="5"/>
      <c r="AQ70" s="95"/>
    </row>
    <row r="71" spans="1:43" ht="12.75" customHeight="1">
      <c r="A71" s="30" t="s">
        <v>741</v>
      </c>
      <c r="B71" s="45"/>
      <c r="C71" s="45"/>
      <c r="D71" s="45"/>
      <c r="E71" s="45"/>
      <c r="F71" s="45"/>
      <c r="G71" s="45"/>
      <c r="H71" s="33"/>
      <c r="I71" s="33"/>
      <c r="J71" s="33"/>
      <c r="K71" s="33"/>
      <c r="L71" s="33"/>
      <c r="M71" s="33"/>
      <c r="N71" s="34"/>
      <c r="O71" s="34"/>
      <c r="P71" s="83"/>
      <c r="Q71" s="1494" t="s">
        <v>732</v>
      </c>
      <c r="R71" s="102" t="s">
        <v>625</v>
      </c>
      <c r="S71" s="1494" t="s">
        <v>733</v>
      </c>
      <c r="T71" s="16"/>
      <c r="U71" s="34"/>
      <c r="V71" s="34"/>
      <c r="W71" s="33"/>
      <c r="X71" s="33"/>
      <c r="Y71" s="33"/>
      <c r="Z71" s="33"/>
      <c r="AA71" s="33"/>
      <c r="AB71" s="33"/>
      <c r="AC71" s="33"/>
      <c r="AD71" s="33"/>
      <c r="AE71" s="33"/>
      <c r="AF71" s="33"/>
      <c r="AG71" s="33"/>
      <c r="AH71" s="33"/>
      <c r="AI71" s="33"/>
      <c r="AJ71" s="33"/>
      <c r="AK71" s="33"/>
      <c r="AL71" s="33"/>
      <c r="AM71" s="33"/>
      <c r="AN71" s="33"/>
      <c r="AO71" s="33"/>
      <c r="AP71" s="5"/>
      <c r="AQ71" s="95"/>
    </row>
    <row r="72" spans="1:43" ht="12.75" customHeight="1">
      <c r="A72" s="30"/>
      <c r="B72" s="33" t="s">
        <v>742</v>
      </c>
      <c r="C72" s="45"/>
      <c r="D72" s="45"/>
      <c r="E72" s="45"/>
      <c r="F72" s="45"/>
      <c r="G72" s="45"/>
      <c r="H72" s="33"/>
      <c r="I72" s="33"/>
      <c r="J72" s="33"/>
      <c r="K72" s="33"/>
      <c r="L72" s="33"/>
      <c r="M72" s="33"/>
      <c r="N72" s="149"/>
      <c r="O72" s="149"/>
      <c r="P72" s="84"/>
      <c r="Q72" s="1505"/>
      <c r="R72" s="137" t="s">
        <v>630</v>
      </c>
      <c r="S72" s="1505"/>
      <c r="T72" s="86"/>
      <c r="U72" s="149"/>
      <c r="V72" s="149"/>
      <c r="W72" s="33"/>
      <c r="X72" s="33"/>
      <c r="Y72" s="33"/>
      <c r="Z72" s="33"/>
      <c r="AA72" s="33"/>
      <c r="AB72" s="33"/>
      <c r="AC72" s="33"/>
      <c r="AD72" s="33"/>
      <c r="AE72" s="33"/>
      <c r="AF72" s="33"/>
      <c r="AG72" s="33"/>
      <c r="AH72" s="33"/>
      <c r="AI72" s="33"/>
      <c r="AJ72" s="33"/>
      <c r="AK72" s="33"/>
      <c r="AL72" s="33"/>
      <c r="AM72" s="33"/>
      <c r="AN72" s="33"/>
      <c r="AO72" s="33"/>
      <c r="AP72" s="5"/>
      <c r="AQ72" s="95"/>
    </row>
    <row r="73" spans="1:43" ht="2.25" customHeight="1">
      <c r="A73" s="30"/>
      <c r="B73" s="45"/>
      <c r="C73" s="45"/>
      <c r="D73" s="45"/>
      <c r="E73" s="45"/>
      <c r="F73" s="45"/>
      <c r="G73" s="45"/>
      <c r="H73" s="33"/>
      <c r="I73" s="33"/>
      <c r="J73" s="33"/>
      <c r="K73" s="33"/>
      <c r="L73" s="33"/>
      <c r="M73" s="33"/>
      <c r="N73" s="33"/>
      <c r="O73" s="34"/>
      <c r="P73" s="34"/>
      <c r="Q73" s="125"/>
      <c r="R73" s="125"/>
      <c r="S73" s="125"/>
      <c r="T73" s="102"/>
      <c r="U73" s="33"/>
      <c r="V73" s="33"/>
      <c r="W73" s="33"/>
      <c r="X73" s="33"/>
      <c r="Y73" s="33"/>
      <c r="Z73" s="33"/>
      <c r="AA73" s="33"/>
      <c r="AB73" s="33"/>
      <c r="AC73" s="33"/>
      <c r="AD73" s="33"/>
      <c r="AE73" s="33"/>
      <c r="AF73" s="33"/>
      <c r="AG73" s="33"/>
      <c r="AH73" s="33"/>
      <c r="AI73" s="33"/>
      <c r="AJ73" s="33"/>
      <c r="AK73" s="33"/>
      <c r="AL73" s="33"/>
      <c r="AM73" s="33"/>
      <c r="AN73" s="33"/>
      <c r="AO73" s="33"/>
      <c r="AP73" s="5"/>
      <c r="AQ73" s="95"/>
    </row>
    <row r="74" spans="1:43" ht="12.75" customHeight="1">
      <c r="A74" s="30"/>
      <c r="B74" s="34"/>
      <c r="C74" s="34"/>
      <c r="D74" s="34"/>
      <c r="E74" s="34"/>
      <c r="F74" s="34"/>
      <c r="G74" s="187" t="s">
        <v>743</v>
      </c>
      <c r="H74" s="34"/>
      <c r="I74" s="34"/>
      <c r="J74" s="34"/>
      <c r="K74" s="34"/>
      <c r="L74" s="34"/>
      <c r="M74" s="34"/>
      <c r="N74" s="34"/>
      <c r="O74" s="45"/>
      <c r="P74" s="45"/>
      <c r="Q74" s="34" t="s">
        <v>297</v>
      </c>
      <c r="R74" s="34"/>
      <c r="S74" s="1508" t="str">
        <f>IF(入学願書!AA22="","",入学願書!AA22)</f>
        <v/>
      </c>
      <c r="T74" s="1508"/>
      <c r="U74" s="1508"/>
      <c r="V74" s="34" t="s">
        <v>298</v>
      </c>
      <c r="W74" s="34"/>
      <c r="X74" s="187" t="s">
        <v>744</v>
      </c>
      <c r="Y74" s="34"/>
      <c r="Z74" s="34"/>
      <c r="AA74" s="34"/>
      <c r="AB74" s="34"/>
      <c r="AC74" s="34"/>
      <c r="AD74" s="34"/>
      <c r="AE74" s="204"/>
      <c r="AF74" s="204"/>
      <c r="AG74" s="204"/>
      <c r="AH74" s="45"/>
      <c r="AI74" s="34"/>
      <c r="AJ74" s="46"/>
      <c r="AK74" s="1500" t="str">
        <f>IF(入学願書!AK22="","",入学願書!AK22)</f>
        <v/>
      </c>
      <c r="AL74" s="1500"/>
      <c r="AM74" s="1500"/>
      <c r="AN74" s="34" t="s">
        <v>298</v>
      </c>
      <c r="AO74" s="46"/>
      <c r="AP74" s="16"/>
      <c r="AQ74" s="91"/>
    </row>
    <row r="75" spans="1:43" ht="14.25" customHeight="1">
      <c r="A75" s="58"/>
      <c r="B75" s="45"/>
      <c r="C75" s="45"/>
      <c r="D75" s="45"/>
      <c r="E75" s="45"/>
      <c r="F75" s="45"/>
      <c r="G75" s="51" t="s">
        <v>745</v>
      </c>
      <c r="H75" s="45"/>
      <c r="I75" s="191"/>
      <c r="J75" s="191"/>
      <c r="K75" s="191"/>
      <c r="L75" s="191"/>
      <c r="M75" s="45"/>
      <c r="N75" s="45"/>
      <c r="O75" s="45"/>
      <c r="P75" s="45"/>
      <c r="Q75" s="45"/>
      <c r="R75" s="45"/>
      <c r="S75" s="1509"/>
      <c r="T75" s="1509"/>
      <c r="U75" s="1509"/>
      <c r="V75" s="51" t="s">
        <v>738</v>
      </c>
      <c r="W75" s="45"/>
      <c r="X75" s="33" t="s">
        <v>746</v>
      </c>
      <c r="Y75" s="45"/>
      <c r="Z75" s="45"/>
      <c r="AA75" s="45"/>
      <c r="AB75" s="33"/>
      <c r="AC75" s="99"/>
      <c r="AD75" s="99"/>
      <c r="AE75" s="204"/>
      <c r="AF75" s="204"/>
      <c r="AG75" s="204"/>
      <c r="AH75" s="51"/>
      <c r="AI75" s="33"/>
      <c r="AJ75" s="46"/>
      <c r="AK75" s="1501"/>
      <c r="AL75" s="1501"/>
      <c r="AM75" s="1501"/>
      <c r="AN75" s="51" t="s">
        <v>738</v>
      </c>
      <c r="AO75" s="45"/>
      <c r="AP75" s="5"/>
      <c r="AQ75" s="95"/>
    </row>
    <row r="76" spans="1:43" ht="2.25" customHeight="1">
      <c r="A76" s="188"/>
      <c r="B76" s="189"/>
      <c r="C76" s="189"/>
      <c r="D76" s="189"/>
      <c r="E76" s="189"/>
      <c r="F76" s="189"/>
      <c r="G76" s="190"/>
      <c r="H76" s="189"/>
      <c r="I76" s="198"/>
      <c r="J76" s="198"/>
      <c r="K76" s="198"/>
      <c r="L76" s="198"/>
      <c r="M76" s="189"/>
      <c r="N76" s="189"/>
      <c r="Q76" s="189"/>
      <c r="R76" s="189"/>
      <c r="S76" s="200"/>
      <c r="T76" s="200"/>
      <c r="U76" s="200"/>
      <c r="V76" s="190"/>
      <c r="X76" s="201"/>
      <c r="Y76" s="189"/>
      <c r="Z76" s="189"/>
      <c r="AA76" s="189"/>
      <c r="AB76" s="201"/>
      <c r="AC76" s="205"/>
      <c r="AD76" s="205"/>
      <c r="AE76" s="206"/>
      <c r="AF76" s="206"/>
      <c r="AG76" s="206"/>
      <c r="AH76" s="190"/>
      <c r="AI76" s="5"/>
      <c r="AJ76" s="41"/>
      <c r="AK76" s="43"/>
      <c r="AL76" s="43"/>
      <c r="AM76" s="43"/>
      <c r="AN76" s="190"/>
      <c r="AP76" s="5"/>
      <c r="AQ76" s="95"/>
    </row>
    <row r="77" spans="1:43" s="16" customFormat="1" ht="12.75" customHeight="1">
      <c r="A77" s="30" t="s">
        <v>747</v>
      </c>
      <c r="AA77" s="5"/>
      <c r="AQ77" s="91"/>
    </row>
    <row r="78" spans="1:43" s="16" customFormat="1" ht="12.75" customHeight="1">
      <c r="A78" s="20"/>
      <c r="C78" s="5" t="s">
        <v>748</v>
      </c>
      <c r="AA78" s="5"/>
      <c r="AQ78" s="91"/>
    </row>
    <row r="79" spans="1:43" s="16" customFormat="1" ht="12.75" customHeight="1">
      <c r="A79" s="30"/>
      <c r="B79" s="34"/>
      <c r="C79" s="81" t="s">
        <v>181</v>
      </c>
      <c r="D79" s="81" t="s">
        <v>749</v>
      </c>
      <c r="E79" s="81"/>
      <c r="F79" s="81"/>
      <c r="G79" s="81"/>
      <c r="H79" s="34"/>
      <c r="I79" s="34"/>
      <c r="J79" s="1500" t="s">
        <v>420</v>
      </c>
      <c r="K79" s="1500"/>
      <c r="L79" s="1500"/>
      <c r="M79" s="1500"/>
      <c r="N79" s="1500"/>
      <c r="O79" s="1500"/>
      <c r="P79" s="1500"/>
      <c r="Q79" s="1500"/>
      <c r="R79" s="1500"/>
      <c r="S79" s="1500"/>
      <c r="T79" s="1500"/>
      <c r="U79" s="1500"/>
      <c r="V79" s="1500"/>
      <c r="W79" s="1500"/>
      <c r="X79" s="1500"/>
      <c r="Y79" s="1500"/>
      <c r="Z79" s="1500"/>
      <c r="AA79" s="1500"/>
      <c r="AB79" s="1500"/>
      <c r="AC79" s="1500"/>
      <c r="AD79" s="1500"/>
      <c r="AE79" s="1500"/>
      <c r="AF79" s="1500"/>
      <c r="AG79" s="1500"/>
      <c r="AH79" s="1500"/>
      <c r="AI79" s="1500"/>
      <c r="AJ79" s="1500"/>
      <c r="AK79" s="1500"/>
      <c r="AL79" s="83" t="s">
        <v>750</v>
      </c>
      <c r="AM79" s="83" t="s">
        <v>625</v>
      </c>
      <c r="AN79" s="207" t="s">
        <v>182</v>
      </c>
      <c r="AQ79" s="91"/>
    </row>
    <row r="80" spans="1:43" ht="12.75" customHeight="1">
      <c r="A80" s="58"/>
      <c r="B80" s="45"/>
      <c r="C80" s="51" t="s">
        <v>727</v>
      </c>
      <c r="D80" s="51" t="s">
        <v>751</v>
      </c>
      <c r="E80" s="45"/>
      <c r="F80" s="33"/>
      <c r="G80" s="33"/>
      <c r="H80" s="33"/>
      <c r="I80" s="45"/>
      <c r="J80" s="1501"/>
      <c r="K80" s="1501"/>
      <c r="L80" s="1501"/>
      <c r="M80" s="1501"/>
      <c r="N80" s="1501"/>
      <c r="O80" s="1501"/>
      <c r="P80" s="1501"/>
      <c r="Q80" s="1501"/>
      <c r="R80" s="1501"/>
      <c r="S80" s="1501"/>
      <c r="T80" s="1501"/>
      <c r="U80" s="1501"/>
      <c r="V80" s="1501"/>
      <c r="W80" s="1501"/>
      <c r="X80" s="1501"/>
      <c r="Y80" s="1501"/>
      <c r="Z80" s="1501"/>
      <c r="AA80" s="1501"/>
      <c r="AB80" s="1501"/>
      <c r="AC80" s="1501"/>
      <c r="AD80" s="1501"/>
      <c r="AE80" s="1501"/>
      <c r="AF80" s="1501"/>
      <c r="AG80" s="1501"/>
      <c r="AH80" s="1501"/>
      <c r="AI80" s="1501"/>
      <c r="AJ80" s="1501"/>
      <c r="AK80" s="1501"/>
      <c r="AL80" s="87" t="s">
        <v>752</v>
      </c>
      <c r="AM80" s="87" t="s">
        <v>630</v>
      </c>
      <c r="AN80" s="208" t="s">
        <v>753</v>
      </c>
      <c r="AQ80" s="95"/>
    </row>
    <row r="81" spans="1:43" ht="2.25" customHeight="1">
      <c r="A81" s="58"/>
      <c r="B81" s="45"/>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45"/>
      <c r="AN81" s="209"/>
      <c r="AQ81" s="95"/>
    </row>
    <row r="82" spans="1:43" s="16" customFormat="1" ht="13.5" customHeight="1">
      <c r="A82" s="30" t="s">
        <v>1104</v>
      </c>
      <c r="B82" s="34"/>
      <c r="C82" s="34"/>
      <c r="D82" s="34"/>
      <c r="E82" s="34"/>
      <c r="F82" s="34"/>
      <c r="G82" s="34"/>
      <c r="H82" s="34"/>
      <c r="I82" s="34"/>
      <c r="J82" s="34"/>
      <c r="K82" s="34"/>
      <c r="L82" s="34"/>
      <c r="M82" s="34"/>
      <c r="N82" s="103"/>
      <c r="O82" s="103"/>
      <c r="P82" s="99"/>
      <c r="Q82" s="34"/>
      <c r="R82" s="102" t="s">
        <v>181</v>
      </c>
      <c r="S82" s="102" t="s">
        <v>625</v>
      </c>
      <c r="T82" s="182" t="s">
        <v>182</v>
      </c>
      <c r="U82" s="34"/>
      <c r="V82" s="34"/>
      <c r="W82" s="34"/>
      <c r="X82" s="34"/>
      <c r="Y82" s="34"/>
      <c r="Z82" s="34"/>
      <c r="AA82" s="34"/>
      <c r="AB82" s="34"/>
      <c r="AC82" s="34"/>
      <c r="AD82" s="34"/>
      <c r="AE82" s="34"/>
      <c r="AF82" s="34"/>
      <c r="AG82" s="34"/>
      <c r="AH82" s="34"/>
      <c r="AI82" s="34"/>
      <c r="AJ82" s="34"/>
      <c r="AK82" s="34"/>
      <c r="AQ82" s="91"/>
    </row>
    <row r="83" spans="1:43" s="5" customFormat="1" ht="12.75" customHeight="1">
      <c r="A83" s="135"/>
      <c r="B83" s="33" t="s">
        <v>1106</v>
      </c>
      <c r="C83" s="33"/>
      <c r="D83" s="33"/>
      <c r="E83" s="33"/>
      <c r="F83" s="33"/>
      <c r="G83" s="33"/>
      <c r="H83" s="33"/>
      <c r="I83" s="33"/>
      <c r="J83" s="33"/>
      <c r="K83" s="33"/>
      <c r="L83" s="33"/>
      <c r="M83" s="33"/>
      <c r="N83" s="199"/>
      <c r="O83" s="199"/>
      <c r="P83" s="199"/>
      <c r="Q83" s="149"/>
      <c r="R83" s="137" t="s">
        <v>727</v>
      </c>
      <c r="S83" s="137" t="s">
        <v>630</v>
      </c>
      <c r="T83" s="183" t="s">
        <v>728</v>
      </c>
      <c r="U83" s="149"/>
      <c r="V83" s="149"/>
      <c r="W83" s="149"/>
      <c r="X83" s="149"/>
      <c r="Y83" s="33"/>
      <c r="Z83" s="33"/>
      <c r="AA83" s="33"/>
      <c r="AB83" s="33"/>
      <c r="AC83" s="33"/>
      <c r="AD83" s="33"/>
      <c r="AE83" s="33"/>
      <c r="AF83" s="33"/>
      <c r="AG83" s="33"/>
      <c r="AH83" s="33"/>
      <c r="AI83" s="33"/>
      <c r="AJ83" s="33"/>
      <c r="AK83" s="33"/>
      <c r="AQ83" s="186"/>
    </row>
    <row r="84" spans="1:43" s="5" customFormat="1" ht="2.25" customHeight="1">
      <c r="A84" s="135"/>
      <c r="B84" s="33"/>
      <c r="C84" s="33"/>
      <c r="D84" s="33"/>
      <c r="E84" s="33"/>
      <c r="F84" s="33"/>
      <c r="G84" s="33"/>
      <c r="H84" s="33"/>
      <c r="I84" s="33"/>
      <c r="J84" s="33"/>
      <c r="K84" s="33"/>
      <c r="L84" s="33"/>
      <c r="M84" s="33"/>
      <c r="N84" s="99"/>
      <c r="O84" s="99"/>
      <c r="P84" s="99"/>
      <c r="Q84" s="33"/>
      <c r="R84" s="125"/>
      <c r="S84" s="125"/>
      <c r="T84" s="202"/>
      <c r="U84" s="33"/>
      <c r="V84" s="33"/>
      <c r="W84" s="33"/>
      <c r="X84" s="33"/>
      <c r="Y84" s="33"/>
      <c r="Z84" s="33"/>
      <c r="AA84" s="33"/>
      <c r="AB84" s="33"/>
      <c r="AC84" s="33"/>
      <c r="AD84" s="33"/>
      <c r="AE84" s="33"/>
      <c r="AF84" s="33"/>
      <c r="AG84" s="33"/>
      <c r="AH84" s="33"/>
      <c r="AI84" s="33"/>
      <c r="AJ84" s="33"/>
      <c r="AK84" s="33"/>
      <c r="AQ84" s="186"/>
    </row>
    <row r="85" spans="1:43" s="16" customFormat="1" ht="13.5" customHeight="1">
      <c r="A85" s="30"/>
      <c r="B85" s="34"/>
      <c r="C85" s="187" t="s">
        <v>743</v>
      </c>
      <c r="D85" s="34"/>
      <c r="E85" s="34"/>
      <c r="F85" s="34"/>
      <c r="G85" s="34"/>
      <c r="H85" s="34"/>
      <c r="I85" s="34"/>
      <c r="J85" s="34"/>
      <c r="K85" s="34"/>
      <c r="L85" s="34"/>
      <c r="M85" s="34"/>
      <c r="N85" s="34"/>
      <c r="O85" s="34" t="s">
        <v>297</v>
      </c>
      <c r="P85" s="34"/>
      <c r="Q85" s="1508"/>
      <c r="R85" s="1508"/>
      <c r="S85" s="1508"/>
      <c r="T85" s="34" t="s">
        <v>298</v>
      </c>
      <c r="U85" s="34"/>
      <c r="V85" s="34" t="s">
        <v>754</v>
      </c>
      <c r="W85" s="34"/>
      <c r="X85" s="34"/>
      <c r="Y85" s="34"/>
      <c r="Z85" s="34"/>
      <c r="AA85" s="34"/>
      <c r="AB85" s="34"/>
      <c r="AC85" s="34"/>
      <c r="AD85" s="34"/>
      <c r="AE85" s="1500"/>
      <c r="AF85" s="1500"/>
      <c r="AG85" s="1500"/>
      <c r="AH85" s="1495" t="s">
        <v>450</v>
      </c>
      <c r="AI85" s="1495"/>
      <c r="AJ85" s="1500"/>
      <c r="AK85" s="1500"/>
      <c r="AL85" s="1507" t="s">
        <v>451</v>
      </c>
      <c r="AM85" s="1507"/>
      <c r="AN85" s="1498"/>
      <c r="AO85" s="1498"/>
      <c r="AP85" s="16" t="s">
        <v>452</v>
      </c>
      <c r="AQ85" s="91"/>
    </row>
    <row r="86" spans="1:43" ht="12.75" customHeight="1">
      <c r="A86" s="58"/>
      <c r="B86" s="45"/>
      <c r="C86" s="51" t="s">
        <v>745</v>
      </c>
      <c r="D86" s="45"/>
      <c r="E86" s="191"/>
      <c r="F86" s="191"/>
      <c r="G86" s="191"/>
      <c r="H86" s="191"/>
      <c r="I86" s="45"/>
      <c r="J86" s="45"/>
      <c r="K86" s="45"/>
      <c r="L86" s="45"/>
      <c r="M86" s="45"/>
      <c r="N86" s="45"/>
      <c r="O86" s="45"/>
      <c r="P86" s="45"/>
      <c r="Q86" s="1509"/>
      <c r="R86" s="1509"/>
      <c r="S86" s="1509"/>
      <c r="T86" s="51" t="s">
        <v>738</v>
      </c>
      <c r="U86" s="45"/>
      <c r="V86" s="33" t="s">
        <v>755</v>
      </c>
      <c r="W86" s="99"/>
      <c r="X86" s="99"/>
      <c r="Y86" s="99"/>
      <c r="Z86" s="99"/>
      <c r="AA86" s="99"/>
      <c r="AB86" s="99"/>
      <c r="AC86" s="45"/>
      <c r="AD86" s="46"/>
      <c r="AE86" s="1501"/>
      <c r="AF86" s="1501"/>
      <c r="AG86" s="1501"/>
      <c r="AH86" s="1630" t="s">
        <v>454</v>
      </c>
      <c r="AI86" s="1630"/>
      <c r="AJ86" s="1501"/>
      <c r="AK86" s="1501"/>
      <c r="AL86" s="1502" t="s">
        <v>455</v>
      </c>
      <c r="AM86" s="1502"/>
      <c r="AN86" s="1499"/>
      <c r="AO86" s="1499"/>
      <c r="AP86" s="86" t="s">
        <v>456</v>
      </c>
      <c r="AQ86" s="95"/>
    </row>
    <row r="87" spans="1:43" ht="2.25" customHeight="1">
      <c r="A87" s="58"/>
      <c r="B87" s="45"/>
      <c r="C87" s="191"/>
      <c r="D87" s="191"/>
      <c r="E87" s="191"/>
      <c r="F87" s="191"/>
      <c r="G87" s="191"/>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Q87" s="95"/>
    </row>
    <row r="88" spans="1:43" s="16" customFormat="1" ht="12.75" customHeight="1">
      <c r="A88" s="30" t="s">
        <v>756</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Q88" s="91"/>
    </row>
    <row r="89" spans="1:43" s="16" customFormat="1" ht="12.75" customHeight="1">
      <c r="A89" s="192" t="s">
        <v>757</v>
      </c>
      <c r="B89" s="33" t="s">
        <v>758</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Q89" s="91"/>
    </row>
    <row r="90" spans="1:43" s="16" customFormat="1" ht="3" customHeight="1">
      <c r="A90" s="30"/>
      <c r="B90" s="33"/>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Q90" s="91"/>
    </row>
    <row r="91" spans="1:43" s="2" customFormat="1" ht="12.75" customHeight="1">
      <c r="A91" s="30"/>
      <c r="B91" s="34"/>
      <c r="C91" s="1494" t="s">
        <v>732</v>
      </c>
      <c r="D91" s="34" t="s">
        <v>759</v>
      </c>
      <c r="E91" s="34"/>
      <c r="F91" s="34"/>
      <c r="G91" s="34"/>
      <c r="H91" s="34"/>
      <c r="I91" s="34"/>
      <c r="J91" s="34"/>
      <c r="K91" s="34"/>
      <c r="L91" s="34"/>
      <c r="M91" s="34"/>
      <c r="N91" s="34"/>
      <c r="O91" s="34"/>
      <c r="P91" s="34"/>
      <c r="Q91" s="34"/>
      <c r="R91" s="34"/>
      <c r="S91" s="34"/>
      <c r="T91" s="34"/>
      <c r="U91" s="34"/>
      <c r="V91" s="34"/>
      <c r="W91" s="34"/>
      <c r="X91" s="34"/>
      <c r="Y91" s="34"/>
      <c r="Z91" s="102" t="s">
        <v>625</v>
      </c>
      <c r="AA91" s="1494" t="s">
        <v>733</v>
      </c>
      <c r="AB91" s="34"/>
      <c r="AC91" s="34"/>
      <c r="AD91" s="34"/>
      <c r="AE91" s="34"/>
      <c r="AF91" s="34"/>
      <c r="AG91" s="34"/>
      <c r="AH91" s="34"/>
      <c r="AI91" s="34"/>
      <c r="AJ91" s="34"/>
      <c r="AK91" s="34"/>
      <c r="AL91" s="34"/>
      <c r="AM91" s="34"/>
      <c r="AN91" s="34"/>
      <c r="AO91" s="34"/>
      <c r="AP91" s="34"/>
      <c r="AQ91" s="55"/>
    </row>
    <row r="92" spans="1:43" s="16" customFormat="1" ht="12.75" customHeight="1">
      <c r="A92" s="34"/>
      <c r="B92" s="33"/>
      <c r="C92" s="1494"/>
      <c r="D92" s="1506" t="s">
        <v>760</v>
      </c>
      <c r="E92" s="1506"/>
      <c r="F92" s="1506"/>
      <c r="G92" s="1506"/>
      <c r="H92" s="1506"/>
      <c r="I92" s="1506"/>
      <c r="J92" s="1506"/>
      <c r="K92" s="1506"/>
      <c r="L92" s="1506"/>
      <c r="M92" s="1506"/>
      <c r="N92" s="1506"/>
      <c r="O92" s="1506"/>
      <c r="P92" s="1506"/>
      <c r="Q92" s="1506"/>
      <c r="R92" s="1506"/>
      <c r="S92" s="1506"/>
      <c r="T92" s="1506"/>
      <c r="U92" s="1506"/>
      <c r="V92" s="1506"/>
      <c r="W92" s="1506"/>
      <c r="X92" s="1506"/>
      <c r="Y92" s="34"/>
      <c r="Z92" s="125" t="s">
        <v>630</v>
      </c>
      <c r="AA92" s="1495"/>
      <c r="AB92" s="34"/>
      <c r="AC92" s="34"/>
      <c r="AD92" s="34"/>
      <c r="AE92" s="34"/>
      <c r="AF92" s="34"/>
      <c r="AG92" s="34"/>
      <c r="AH92" s="34"/>
      <c r="AI92" s="34"/>
      <c r="AJ92" s="34"/>
      <c r="AK92" s="34"/>
    </row>
    <row r="93" spans="1:43" s="16" customFormat="1" ht="2.25" customHeight="1">
      <c r="A93" s="30"/>
      <c r="B93" s="33"/>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Q93" s="91"/>
    </row>
    <row r="94" spans="1:43" s="16" customFormat="1" ht="12" customHeight="1">
      <c r="A94" s="1577" t="s">
        <v>761</v>
      </c>
      <c r="B94" s="1578"/>
      <c r="C94" s="1578"/>
      <c r="D94" s="1579"/>
      <c r="E94" s="1577" t="s">
        <v>762</v>
      </c>
      <c r="F94" s="1578"/>
      <c r="G94" s="1578"/>
      <c r="H94" s="1578"/>
      <c r="I94" s="1578"/>
      <c r="J94" s="1578"/>
      <c r="K94" s="1578"/>
      <c r="L94" s="1578"/>
      <c r="M94" s="1579"/>
      <c r="N94" s="1577" t="s">
        <v>14</v>
      </c>
      <c r="O94" s="1578"/>
      <c r="P94" s="1578"/>
      <c r="Q94" s="1579"/>
      <c r="R94" s="1595" t="s">
        <v>763</v>
      </c>
      <c r="S94" s="1596"/>
      <c r="T94" s="1596"/>
      <c r="U94" s="1597"/>
      <c r="V94" s="1601" t="s">
        <v>764</v>
      </c>
      <c r="W94" s="1602"/>
      <c r="X94" s="1602"/>
      <c r="Y94" s="1603"/>
      <c r="Z94" s="1577" t="s">
        <v>765</v>
      </c>
      <c r="AA94" s="1578"/>
      <c r="AB94" s="1578"/>
      <c r="AC94" s="1578"/>
      <c r="AD94" s="1578"/>
      <c r="AE94" s="1578"/>
      <c r="AF94" s="1578"/>
      <c r="AG94" s="1578"/>
      <c r="AH94" s="1579"/>
      <c r="AI94" s="1619" t="s">
        <v>766</v>
      </c>
      <c r="AJ94" s="1619"/>
      <c r="AK94" s="1619"/>
      <c r="AL94" s="1619"/>
      <c r="AM94" s="1619"/>
      <c r="AN94" s="1619"/>
      <c r="AO94" s="1619"/>
      <c r="AP94" s="1619"/>
      <c r="AQ94" s="1620"/>
    </row>
    <row r="95" spans="1:43" s="16" customFormat="1" ht="12" customHeight="1">
      <c r="A95" s="1580"/>
      <c r="B95" s="1581"/>
      <c r="C95" s="1581"/>
      <c r="D95" s="1582"/>
      <c r="E95" s="1580"/>
      <c r="F95" s="1581"/>
      <c r="G95" s="1581"/>
      <c r="H95" s="1581"/>
      <c r="I95" s="1581"/>
      <c r="J95" s="1581"/>
      <c r="K95" s="1581"/>
      <c r="L95" s="1581"/>
      <c r="M95" s="1582"/>
      <c r="N95" s="1580"/>
      <c r="O95" s="1581"/>
      <c r="P95" s="1581"/>
      <c r="Q95" s="1582"/>
      <c r="R95" s="1598"/>
      <c r="S95" s="1599"/>
      <c r="T95" s="1599"/>
      <c r="U95" s="1600"/>
      <c r="V95" s="1604"/>
      <c r="W95" s="1605"/>
      <c r="X95" s="1605"/>
      <c r="Y95" s="1606"/>
      <c r="Z95" s="1580"/>
      <c r="AA95" s="1581"/>
      <c r="AB95" s="1581"/>
      <c r="AC95" s="1581"/>
      <c r="AD95" s="1581"/>
      <c r="AE95" s="1581"/>
      <c r="AF95" s="1581"/>
      <c r="AG95" s="1581"/>
      <c r="AH95" s="1582"/>
      <c r="AI95" s="1621" t="s">
        <v>767</v>
      </c>
      <c r="AJ95" s="1621"/>
      <c r="AK95" s="1621"/>
      <c r="AL95" s="1621"/>
      <c r="AM95" s="1621"/>
      <c r="AN95" s="1621"/>
      <c r="AO95" s="1621"/>
      <c r="AP95" s="1621"/>
      <c r="AQ95" s="1622"/>
    </row>
    <row r="96" spans="1:43" s="16" customFormat="1" ht="10.5" customHeight="1">
      <c r="A96" s="1583" t="s">
        <v>407</v>
      </c>
      <c r="B96" s="1584"/>
      <c r="C96" s="1584"/>
      <c r="D96" s="1585"/>
      <c r="E96" s="1583" t="s">
        <v>242</v>
      </c>
      <c r="F96" s="1584"/>
      <c r="G96" s="1584"/>
      <c r="H96" s="1584"/>
      <c r="I96" s="1584"/>
      <c r="J96" s="1584"/>
      <c r="K96" s="1584"/>
      <c r="L96" s="1584"/>
      <c r="M96" s="1585"/>
      <c r="N96" s="1583" t="s">
        <v>253</v>
      </c>
      <c r="O96" s="1584"/>
      <c r="P96" s="1584"/>
      <c r="Q96" s="1585"/>
      <c r="R96" s="1583" t="s">
        <v>618</v>
      </c>
      <c r="S96" s="1584"/>
      <c r="T96" s="1584"/>
      <c r="U96" s="1585"/>
      <c r="V96" s="1589" t="s">
        <v>768</v>
      </c>
      <c r="W96" s="1590"/>
      <c r="X96" s="1590"/>
      <c r="Y96" s="1591"/>
      <c r="Z96" s="1583" t="s">
        <v>769</v>
      </c>
      <c r="AA96" s="1584"/>
      <c r="AB96" s="1584"/>
      <c r="AC96" s="1584"/>
      <c r="AD96" s="1584"/>
      <c r="AE96" s="1584"/>
      <c r="AF96" s="1584"/>
      <c r="AG96" s="1584"/>
      <c r="AH96" s="1585"/>
      <c r="AI96" s="1623" t="s">
        <v>770</v>
      </c>
      <c r="AJ96" s="1623"/>
      <c r="AK96" s="1623"/>
      <c r="AL96" s="1623"/>
      <c r="AM96" s="1623"/>
      <c r="AN96" s="1623"/>
      <c r="AO96" s="1623"/>
      <c r="AP96" s="1623"/>
      <c r="AQ96" s="1624"/>
    </row>
    <row r="97" spans="1:43" s="5" customFormat="1" ht="10.5" customHeight="1">
      <c r="A97" s="1586"/>
      <c r="B97" s="1587"/>
      <c r="C97" s="1587"/>
      <c r="D97" s="1588"/>
      <c r="E97" s="1586"/>
      <c r="F97" s="1587"/>
      <c r="G97" s="1587"/>
      <c r="H97" s="1587"/>
      <c r="I97" s="1587"/>
      <c r="J97" s="1587"/>
      <c r="K97" s="1587"/>
      <c r="L97" s="1587"/>
      <c r="M97" s="1588"/>
      <c r="N97" s="1586"/>
      <c r="O97" s="1587"/>
      <c r="P97" s="1587"/>
      <c r="Q97" s="1588"/>
      <c r="R97" s="1586"/>
      <c r="S97" s="1587"/>
      <c r="T97" s="1587"/>
      <c r="U97" s="1588"/>
      <c r="V97" s="1592"/>
      <c r="W97" s="1593"/>
      <c r="X97" s="1593"/>
      <c r="Y97" s="1594"/>
      <c r="Z97" s="1586"/>
      <c r="AA97" s="1587"/>
      <c r="AB97" s="1587"/>
      <c r="AC97" s="1587"/>
      <c r="AD97" s="1587"/>
      <c r="AE97" s="1587"/>
      <c r="AF97" s="1587"/>
      <c r="AG97" s="1587"/>
      <c r="AH97" s="1588"/>
      <c r="AI97" s="1625" t="s">
        <v>771</v>
      </c>
      <c r="AJ97" s="1625"/>
      <c r="AK97" s="1625"/>
      <c r="AL97" s="1625"/>
      <c r="AM97" s="1625"/>
      <c r="AN97" s="1625"/>
      <c r="AO97" s="1625"/>
      <c r="AP97" s="1625"/>
      <c r="AQ97" s="1626"/>
    </row>
    <row r="98" spans="1:43" ht="12" customHeight="1">
      <c r="A98" s="1574" t="str">
        <f>IF(入学願書!A35="","",入学願書!A35)</f>
        <v/>
      </c>
      <c r="B98" s="1575"/>
      <c r="C98" s="1575"/>
      <c r="D98" s="1576"/>
      <c r="E98" s="1607" t="str">
        <f>IF(入学願書!F34="","なし",
UPPER(TRIM(SUBSTITUTE(入学願書!F34,"　"," "))))</f>
        <v>なし</v>
      </c>
      <c r="F98" s="1608"/>
      <c r="G98" s="1608"/>
      <c r="H98" s="1608"/>
      <c r="I98" s="1608"/>
      <c r="J98" s="1608"/>
      <c r="K98" s="1608"/>
      <c r="L98" s="1608"/>
      <c r="M98" s="1609"/>
      <c r="N98" s="1610" t="str">
        <f>IF(入学願書!O34="","",入学願書!O34)</f>
        <v/>
      </c>
      <c r="O98" s="1611"/>
      <c r="P98" s="1611"/>
      <c r="Q98" s="1612"/>
      <c r="R98" s="1574" t="str">
        <f>IF(入学願書!S35="","",入学願書!S35)</f>
        <v/>
      </c>
      <c r="S98" s="1575"/>
      <c r="T98" s="1575"/>
      <c r="U98" s="1576"/>
      <c r="V98" s="1627" t="str">
        <f>IF(入学願書!W34="","有 ・ 無",IF(入学願書!W34="有(Yes)","有","無"))</f>
        <v>有 ・ 無</v>
      </c>
      <c r="W98" s="1628"/>
      <c r="X98" s="1628"/>
      <c r="Y98" s="1629"/>
      <c r="Z98" s="1613" t="str">
        <f>IF(入学願書!Z34="","",入学願書!Z34)</f>
        <v/>
      </c>
      <c r="AA98" s="1614"/>
      <c r="AB98" s="1614"/>
      <c r="AC98" s="1614"/>
      <c r="AD98" s="1614"/>
      <c r="AE98" s="1614"/>
      <c r="AF98" s="1614"/>
      <c r="AG98" s="1614"/>
      <c r="AH98" s="1615"/>
      <c r="AI98" s="1570" t="str">
        <f>IF(入学願書!AI34="","",入学願書!AI34)</f>
        <v/>
      </c>
      <c r="AJ98" s="1570"/>
      <c r="AK98" s="1570"/>
      <c r="AL98" s="1570"/>
      <c r="AM98" s="1570"/>
      <c r="AN98" s="1570"/>
      <c r="AO98" s="1570"/>
      <c r="AP98" s="1570"/>
      <c r="AQ98" s="1571"/>
    </row>
    <row r="99" spans="1:43" ht="12.75" customHeight="1">
      <c r="A99" s="1548"/>
      <c r="B99" s="1549"/>
      <c r="C99" s="1549"/>
      <c r="D99" s="1550"/>
      <c r="E99" s="1551"/>
      <c r="F99" s="1552"/>
      <c r="G99" s="1552"/>
      <c r="H99" s="1552"/>
      <c r="I99" s="1552"/>
      <c r="J99" s="1552"/>
      <c r="K99" s="1552"/>
      <c r="L99" s="1552"/>
      <c r="M99" s="1553"/>
      <c r="N99" s="1554"/>
      <c r="O99" s="1555"/>
      <c r="P99" s="1555"/>
      <c r="Q99" s="1556"/>
      <c r="R99" s="1548"/>
      <c r="S99" s="1549"/>
      <c r="T99" s="1549"/>
      <c r="U99" s="1550"/>
      <c r="V99" s="1557" t="str">
        <f>IF(入学願書!W34="","Yes / No",IF(入学願書!W34="有(Yes)","Yes","No"))</f>
        <v>Yes / No</v>
      </c>
      <c r="W99" s="1558"/>
      <c r="X99" s="1558"/>
      <c r="Y99" s="1559"/>
      <c r="Z99" s="1616"/>
      <c r="AA99" s="1617"/>
      <c r="AB99" s="1617"/>
      <c r="AC99" s="1617"/>
      <c r="AD99" s="1617"/>
      <c r="AE99" s="1617"/>
      <c r="AF99" s="1617"/>
      <c r="AG99" s="1617"/>
      <c r="AH99" s="1618"/>
      <c r="AI99" s="1524"/>
      <c r="AJ99" s="1524"/>
      <c r="AK99" s="1524"/>
      <c r="AL99" s="1524"/>
      <c r="AM99" s="1524"/>
      <c r="AN99" s="1524"/>
      <c r="AO99" s="1524"/>
      <c r="AP99" s="1524"/>
      <c r="AQ99" s="1525"/>
    </row>
    <row r="100" spans="1:43" ht="12" customHeight="1">
      <c r="A100" s="1526" t="str">
        <f>IF(入学願書!A37="","",入学願書!A37)</f>
        <v/>
      </c>
      <c r="B100" s="1527"/>
      <c r="C100" s="1527"/>
      <c r="D100" s="1528"/>
      <c r="E100" s="1532" t="str">
        <f>IF(入学願書!F36="","",
UPPER(TRIM(SUBSTITUTE(入学願書!F36,"　"," "))))</f>
        <v/>
      </c>
      <c r="F100" s="1533"/>
      <c r="G100" s="1533"/>
      <c r="H100" s="1533"/>
      <c r="I100" s="1533"/>
      <c r="J100" s="1533"/>
      <c r="K100" s="1533"/>
      <c r="L100" s="1533"/>
      <c r="M100" s="1534"/>
      <c r="N100" s="1538" t="str">
        <f>IF(入学願書!O36="","",入学願書!O36)</f>
        <v/>
      </c>
      <c r="O100" s="1539"/>
      <c r="P100" s="1539"/>
      <c r="Q100" s="1540"/>
      <c r="R100" s="1526" t="str">
        <f>IF(入学願書!S37="","",入学願書!S37)</f>
        <v/>
      </c>
      <c r="S100" s="1527"/>
      <c r="T100" s="1527"/>
      <c r="U100" s="1528"/>
      <c r="V100" s="1560" t="str">
        <f>IF(入学願書!W36="","有 ・ 無",IF(入学願書!W36="有(Yes)","有","無"))</f>
        <v>有 ・ 無</v>
      </c>
      <c r="W100" s="1561"/>
      <c r="X100" s="1561"/>
      <c r="Y100" s="1562"/>
      <c r="Z100" s="1516" t="str">
        <f>IF(入学願書!Z36="","",入学願書!Z36)</f>
        <v/>
      </c>
      <c r="AA100" s="1517"/>
      <c r="AB100" s="1517"/>
      <c r="AC100" s="1517"/>
      <c r="AD100" s="1517"/>
      <c r="AE100" s="1517"/>
      <c r="AF100" s="1517"/>
      <c r="AG100" s="1517"/>
      <c r="AH100" s="1518"/>
      <c r="AI100" s="1522" t="str">
        <f>IF(入学願書!AI36="","",入学願書!AI36)</f>
        <v/>
      </c>
      <c r="AJ100" s="1522"/>
      <c r="AK100" s="1522"/>
      <c r="AL100" s="1522"/>
      <c r="AM100" s="1522"/>
      <c r="AN100" s="1522"/>
      <c r="AO100" s="1522"/>
      <c r="AP100" s="1522"/>
      <c r="AQ100" s="1523"/>
    </row>
    <row r="101" spans="1:43" ht="12.75" customHeight="1">
      <c r="A101" s="1548"/>
      <c r="B101" s="1549"/>
      <c r="C101" s="1549"/>
      <c r="D101" s="1550"/>
      <c r="E101" s="1551"/>
      <c r="F101" s="1552"/>
      <c r="G101" s="1552"/>
      <c r="H101" s="1552"/>
      <c r="I101" s="1552"/>
      <c r="J101" s="1552"/>
      <c r="K101" s="1552"/>
      <c r="L101" s="1552"/>
      <c r="M101" s="1553"/>
      <c r="N101" s="1554"/>
      <c r="O101" s="1555"/>
      <c r="P101" s="1555"/>
      <c r="Q101" s="1556"/>
      <c r="R101" s="1548"/>
      <c r="S101" s="1549"/>
      <c r="T101" s="1549"/>
      <c r="U101" s="1550"/>
      <c r="V101" s="1557" t="str">
        <f>IF(入学願書!W36="","Yes / No",IF(入学願書!W36="有(Yes)","Yes","No"))</f>
        <v>Yes / No</v>
      </c>
      <c r="W101" s="1558"/>
      <c r="X101" s="1558"/>
      <c r="Y101" s="1559"/>
      <c r="Z101" s="1519"/>
      <c r="AA101" s="1520"/>
      <c r="AB101" s="1520"/>
      <c r="AC101" s="1520"/>
      <c r="AD101" s="1520"/>
      <c r="AE101" s="1520"/>
      <c r="AF101" s="1520"/>
      <c r="AG101" s="1520"/>
      <c r="AH101" s="1521"/>
      <c r="AI101" s="1524"/>
      <c r="AJ101" s="1524"/>
      <c r="AK101" s="1524"/>
      <c r="AL101" s="1524"/>
      <c r="AM101" s="1524"/>
      <c r="AN101" s="1524"/>
      <c r="AO101" s="1524"/>
      <c r="AP101" s="1524"/>
      <c r="AQ101" s="1525"/>
    </row>
    <row r="102" spans="1:43" ht="12" customHeight="1">
      <c r="A102" s="1526" t="str">
        <f>IF(入学願書!A39="","",入学願書!A39)</f>
        <v/>
      </c>
      <c r="B102" s="1527"/>
      <c r="C102" s="1527"/>
      <c r="D102" s="1528"/>
      <c r="E102" s="1532" t="str">
        <f>IF(入学願書!F38="","",
UPPER(TRIM(SUBSTITUTE(入学願書!F38,"　"," "))))</f>
        <v/>
      </c>
      <c r="F102" s="1533"/>
      <c r="G102" s="1533"/>
      <c r="H102" s="1533"/>
      <c r="I102" s="1533"/>
      <c r="J102" s="1533"/>
      <c r="K102" s="1533"/>
      <c r="L102" s="1533"/>
      <c r="M102" s="1534"/>
      <c r="N102" s="1538" t="str">
        <f>IF(入学願書!O38="","",入学願書!O38)</f>
        <v/>
      </c>
      <c r="O102" s="1539"/>
      <c r="P102" s="1539"/>
      <c r="Q102" s="1540"/>
      <c r="R102" s="1526" t="str">
        <f>IF(入学願書!S39="","",入学願書!S39)</f>
        <v/>
      </c>
      <c r="S102" s="1527"/>
      <c r="T102" s="1527"/>
      <c r="U102" s="1528"/>
      <c r="V102" s="1560" t="str">
        <f>IF(入学願書!W38="","有 ・ 無",IF(入学願書!W38="有(Yes)","有","無"))</f>
        <v>有 ・ 無</v>
      </c>
      <c r="W102" s="1561"/>
      <c r="X102" s="1561"/>
      <c r="Y102" s="1562"/>
      <c r="Z102" s="1516" t="str">
        <f>IF(入学願書!Z38="","",入学願書!Z38)</f>
        <v xml:space="preserve"> </v>
      </c>
      <c r="AA102" s="1517"/>
      <c r="AB102" s="1517"/>
      <c r="AC102" s="1517"/>
      <c r="AD102" s="1517"/>
      <c r="AE102" s="1517"/>
      <c r="AF102" s="1517"/>
      <c r="AG102" s="1517"/>
      <c r="AH102" s="1518"/>
      <c r="AI102" s="1522" t="str">
        <f>IF(入学願書!AI38="","",入学願書!AI38)</f>
        <v/>
      </c>
      <c r="AJ102" s="1522"/>
      <c r="AK102" s="1522"/>
      <c r="AL102" s="1522"/>
      <c r="AM102" s="1522"/>
      <c r="AN102" s="1522"/>
      <c r="AO102" s="1522"/>
      <c r="AP102" s="1522"/>
      <c r="AQ102" s="1523"/>
    </row>
    <row r="103" spans="1:43" ht="12.75" customHeight="1">
      <c r="A103" s="1548"/>
      <c r="B103" s="1549"/>
      <c r="C103" s="1549"/>
      <c r="D103" s="1550"/>
      <c r="E103" s="1551"/>
      <c r="F103" s="1552"/>
      <c r="G103" s="1552"/>
      <c r="H103" s="1552"/>
      <c r="I103" s="1552"/>
      <c r="J103" s="1552"/>
      <c r="K103" s="1552"/>
      <c r="L103" s="1552"/>
      <c r="M103" s="1553"/>
      <c r="N103" s="1554"/>
      <c r="O103" s="1555"/>
      <c r="P103" s="1555"/>
      <c r="Q103" s="1556"/>
      <c r="R103" s="1548"/>
      <c r="S103" s="1549"/>
      <c r="T103" s="1549"/>
      <c r="U103" s="1550"/>
      <c r="V103" s="1557" t="str">
        <f>IF(入学願書!W38="","Yes / No",IF(入学願書!W38="有(Yes)","Yes","No"))</f>
        <v>Yes / No</v>
      </c>
      <c r="W103" s="1558"/>
      <c r="X103" s="1558"/>
      <c r="Y103" s="1559"/>
      <c r="Z103" s="1519"/>
      <c r="AA103" s="1520"/>
      <c r="AB103" s="1520"/>
      <c r="AC103" s="1520"/>
      <c r="AD103" s="1520"/>
      <c r="AE103" s="1520"/>
      <c r="AF103" s="1520"/>
      <c r="AG103" s="1520"/>
      <c r="AH103" s="1521"/>
      <c r="AI103" s="1524"/>
      <c r="AJ103" s="1524"/>
      <c r="AK103" s="1524"/>
      <c r="AL103" s="1524"/>
      <c r="AM103" s="1524"/>
      <c r="AN103" s="1524"/>
      <c r="AO103" s="1524"/>
      <c r="AP103" s="1524"/>
      <c r="AQ103" s="1525"/>
    </row>
    <row r="104" spans="1:43" ht="12" customHeight="1">
      <c r="A104" s="1526" t="str">
        <f>IF(入学願書!A41="","",入学願書!A41)</f>
        <v/>
      </c>
      <c r="B104" s="1527"/>
      <c r="C104" s="1527"/>
      <c r="D104" s="1528"/>
      <c r="E104" s="1532" t="str">
        <f>IF(入学願書!F40="","",
UPPER(TRIM(SUBSTITUTE(入学願書!F40,"　"," "))))</f>
        <v/>
      </c>
      <c r="F104" s="1533"/>
      <c r="G104" s="1533"/>
      <c r="H104" s="1533"/>
      <c r="I104" s="1533"/>
      <c r="J104" s="1533"/>
      <c r="K104" s="1533"/>
      <c r="L104" s="1533"/>
      <c r="M104" s="1534"/>
      <c r="N104" s="1538" t="str">
        <f>IF(入学願書!O40="","",入学願書!O40)</f>
        <v/>
      </c>
      <c r="O104" s="1539"/>
      <c r="P104" s="1539"/>
      <c r="Q104" s="1540"/>
      <c r="R104" s="1526" t="str">
        <f>IF(入学願書!S41="","",入学願書!S41)</f>
        <v/>
      </c>
      <c r="S104" s="1527"/>
      <c r="T104" s="1527"/>
      <c r="U104" s="1528"/>
      <c r="V104" s="1560" t="str">
        <f>IF(入学願書!W40="","有 ・ 無",IF(入学願書!W40="有(Yes)","有","無"))</f>
        <v>有 ・ 無</v>
      </c>
      <c r="W104" s="1561"/>
      <c r="X104" s="1561"/>
      <c r="Y104" s="1562"/>
      <c r="Z104" s="1516" t="str">
        <f>IF(入学願書!Z40="","",入学願書!Z40)</f>
        <v xml:space="preserve"> </v>
      </c>
      <c r="AA104" s="1517"/>
      <c r="AB104" s="1517"/>
      <c r="AC104" s="1517"/>
      <c r="AD104" s="1517"/>
      <c r="AE104" s="1517"/>
      <c r="AF104" s="1517"/>
      <c r="AG104" s="1517"/>
      <c r="AH104" s="1518"/>
      <c r="AI104" s="1522" t="str">
        <f>IF(入学願書!AI40="","",入学願書!AI40)</f>
        <v/>
      </c>
      <c r="AJ104" s="1522"/>
      <c r="AK104" s="1522"/>
      <c r="AL104" s="1522"/>
      <c r="AM104" s="1522"/>
      <c r="AN104" s="1522"/>
      <c r="AO104" s="1522"/>
      <c r="AP104" s="1522"/>
      <c r="AQ104" s="1523"/>
    </row>
    <row r="105" spans="1:43" ht="12.75" customHeight="1">
      <c r="A105" s="1529"/>
      <c r="B105" s="1530"/>
      <c r="C105" s="1530"/>
      <c r="D105" s="1531"/>
      <c r="E105" s="1535"/>
      <c r="F105" s="1536"/>
      <c r="G105" s="1536"/>
      <c r="H105" s="1536"/>
      <c r="I105" s="1536"/>
      <c r="J105" s="1536"/>
      <c r="K105" s="1536"/>
      <c r="L105" s="1536"/>
      <c r="M105" s="1537"/>
      <c r="N105" s="1541"/>
      <c r="O105" s="1542"/>
      <c r="P105" s="1542"/>
      <c r="Q105" s="1543"/>
      <c r="R105" s="1529"/>
      <c r="S105" s="1530"/>
      <c r="T105" s="1530"/>
      <c r="U105" s="1531"/>
      <c r="V105" s="1563" t="str">
        <f>IF(入学願書!W40="","Yes / No",IF(入学願書!W40="有(Yes)","Yes","No"))</f>
        <v>Yes / No</v>
      </c>
      <c r="W105" s="1564"/>
      <c r="X105" s="1564"/>
      <c r="Y105" s="1565"/>
      <c r="Z105" s="1544"/>
      <c r="AA105" s="1545"/>
      <c r="AB105" s="1545"/>
      <c r="AC105" s="1545"/>
      <c r="AD105" s="1545"/>
      <c r="AE105" s="1545"/>
      <c r="AF105" s="1545"/>
      <c r="AG105" s="1545"/>
      <c r="AH105" s="1546"/>
      <c r="AI105" s="1499"/>
      <c r="AJ105" s="1499"/>
      <c r="AK105" s="1499"/>
      <c r="AL105" s="1499"/>
      <c r="AM105" s="1499"/>
      <c r="AN105" s="1499"/>
      <c r="AO105" s="1499"/>
      <c r="AP105" s="1499"/>
      <c r="AQ105" s="1547"/>
    </row>
    <row r="106" spans="1:43" ht="20.100000000000001" customHeight="1">
      <c r="A106" s="130"/>
      <c r="B106" s="193" t="s">
        <v>444</v>
      </c>
      <c r="C106" s="1510" t="s">
        <v>772</v>
      </c>
      <c r="D106" s="1510"/>
      <c r="E106" s="1510"/>
      <c r="F106" s="1510"/>
      <c r="G106" s="1510"/>
      <c r="H106" s="1510"/>
      <c r="I106" s="1510"/>
      <c r="J106" s="1510"/>
      <c r="K106" s="1510"/>
      <c r="L106" s="1510"/>
      <c r="M106" s="1510"/>
      <c r="N106" s="1510"/>
      <c r="O106" s="1510"/>
      <c r="P106" s="1510"/>
      <c r="Q106" s="1510"/>
      <c r="R106" s="1510"/>
      <c r="S106" s="1510"/>
      <c r="T106" s="1510"/>
      <c r="U106" s="1510"/>
      <c r="V106" s="1510"/>
      <c r="W106" s="1510"/>
      <c r="X106" s="1510"/>
      <c r="Y106" s="1510"/>
      <c r="Z106" s="1510"/>
      <c r="AA106" s="1510"/>
      <c r="AB106" s="1510"/>
      <c r="AC106" s="1510"/>
      <c r="AD106" s="1510"/>
      <c r="AE106" s="1510"/>
      <c r="AF106" s="1510"/>
      <c r="AG106" s="1510"/>
      <c r="AH106" s="1510"/>
      <c r="AI106" s="1510"/>
      <c r="AJ106" s="1510"/>
      <c r="AK106" s="1510"/>
      <c r="AL106" s="1510"/>
      <c r="AM106" s="1510"/>
      <c r="AN106" s="1510"/>
      <c r="AO106" s="1510"/>
      <c r="AP106" s="1510"/>
      <c r="AQ106" s="1511"/>
    </row>
    <row r="107" spans="1:43" ht="20.100000000000001" customHeight="1">
      <c r="A107" s="194"/>
      <c r="B107" s="195"/>
      <c r="C107" s="1512"/>
      <c r="D107" s="1512"/>
      <c r="E107" s="1512"/>
      <c r="F107" s="1512"/>
      <c r="G107" s="1512"/>
      <c r="H107" s="1512"/>
      <c r="I107" s="1512"/>
      <c r="J107" s="1512"/>
      <c r="K107" s="1512"/>
      <c r="L107" s="1512"/>
      <c r="M107" s="1512"/>
      <c r="N107" s="1512"/>
      <c r="O107" s="1512"/>
      <c r="P107" s="1512"/>
      <c r="Q107" s="1512"/>
      <c r="R107" s="1512"/>
      <c r="S107" s="1512"/>
      <c r="T107" s="1512"/>
      <c r="U107" s="1512"/>
      <c r="V107" s="1512"/>
      <c r="W107" s="1512"/>
      <c r="X107" s="1512"/>
      <c r="Y107" s="1512"/>
      <c r="Z107" s="1512"/>
      <c r="AA107" s="1512"/>
      <c r="AB107" s="1512"/>
      <c r="AC107" s="1512"/>
      <c r="AD107" s="1512"/>
      <c r="AE107" s="1512"/>
      <c r="AF107" s="1512"/>
      <c r="AG107" s="1512"/>
      <c r="AH107" s="1512"/>
      <c r="AI107" s="1512"/>
      <c r="AJ107" s="1512"/>
      <c r="AK107" s="1512"/>
      <c r="AL107" s="1512"/>
      <c r="AM107" s="1512"/>
      <c r="AN107" s="1512"/>
      <c r="AO107" s="1512"/>
      <c r="AP107" s="1512"/>
      <c r="AQ107" s="1513"/>
    </row>
    <row r="108" spans="1:43" ht="23.25" customHeight="1">
      <c r="A108" s="196"/>
      <c r="B108" s="197"/>
      <c r="C108" s="1514"/>
      <c r="D108" s="1514"/>
      <c r="E108" s="1514"/>
      <c r="F108" s="1514"/>
      <c r="G108" s="1514"/>
      <c r="H108" s="1514"/>
      <c r="I108" s="1514"/>
      <c r="J108" s="1514"/>
      <c r="K108" s="1514"/>
      <c r="L108" s="1514"/>
      <c r="M108" s="1514"/>
      <c r="N108" s="1514"/>
      <c r="O108" s="1514"/>
      <c r="P108" s="1514"/>
      <c r="Q108" s="1514"/>
      <c r="R108" s="1514"/>
      <c r="S108" s="1514"/>
      <c r="T108" s="1514"/>
      <c r="U108" s="1514"/>
      <c r="V108" s="1514"/>
      <c r="W108" s="1514"/>
      <c r="X108" s="1514"/>
      <c r="Y108" s="1514"/>
      <c r="Z108" s="1514"/>
      <c r="AA108" s="1514"/>
      <c r="AB108" s="1514"/>
      <c r="AC108" s="1514"/>
      <c r="AD108" s="1514"/>
      <c r="AE108" s="1514"/>
      <c r="AF108" s="1514"/>
      <c r="AG108" s="1514"/>
      <c r="AH108" s="1514"/>
      <c r="AI108" s="1514"/>
      <c r="AJ108" s="1514"/>
      <c r="AK108" s="1514"/>
      <c r="AL108" s="1514"/>
      <c r="AM108" s="1514"/>
      <c r="AN108" s="1514"/>
      <c r="AO108" s="1514"/>
      <c r="AP108" s="1514"/>
      <c r="AQ108" s="1515"/>
    </row>
    <row r="109" spans="1:43" ht="13.2">
      <c r="A109" s="158" t="s">
        <v>773</v>
      </c>
      <c r="R109" s="5"/>
      <c r="V109" s="203"/>
      <c r="W109" s="203"/>
      <c r="X109" s="203"/>
      <c r="Y109" s="203"/>
    </row>
    <row r="110" spans="1:43" ht="13.2">
      <c r="A110" s="5" t="s">
        <v>774</v>
      </c>
      <c r="R110" s="5"/>
      <c r="V110" s="203"/>
      <c r="W110" s="203"/>
      <c r="X110" s="203"/>
      <c r="Y110" s="203"/>
    </row>
    <row r="111" spans="1:43">
      <c r="A111" s="187" t="s">
        <v>775</v>
      </c>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row>
    <row r="112" spans="1:43" ht="13.2">
      <c r="A112" s="33" t="s">
        <v>776</v>
      </c>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row>
  </sheetData>
  <protectedRanges>
    <protectedRange sqref="J17:R18 G18:I18 G17:H17" name="範囲2_1_1_1_1_1_1_1_1_1_1_1_1_1_1_1_1_1_1"/>
    <protectedRange sqref="J17:R18 G18:I18 G17:H17" name="範囲1_1_1_1_1_1_1_1_1_1_1_1_1_1_1_1_1_1_1"/>
  </protectedRanges>
  <mergeCells count="142">
    <mergeCell ref="E23:F23"/>
    <mergeCell ref="AK2:AL2"/>
    <mergeCell ref="A5:AQ5"/>
    <mergeCell ref="A6:AQ6"/>
    <mergeCell ref="B8:I8"/>
    <mergeCell ref="B9:I9"/>
    <mergeCell ref="AG17:AH17"/>
    <mergeCell ref="AK17:AL17"/>
    <mergeCell ref="AO17:AP17"/>
    <mergeCell ref="AG18:AH18"/>
    <mergeCell ref="AK18:AL18"/>
    <mergeCell ref="AO18:AP18"/>
    <mergeCell ref="C11:AG12"/>
    <mergeCell ref="C13:AG14"/>
    <mergeCell ref="G17:U18"/>
    <mergeCell ref="AC17:AF18"/>
    <mergeCell ref="AI17:AJ18"/>
    <mergeCell ref="AM17:AN18"/>
    <mergeCell ref="AN1:AQ2"/>
    <mergeCell ref="H23:I23"/>
    <mergeCell ref="AK23:AL23"/>
    <mergeCell ref="AN23:AO23"/>
    <mergeCell ref="AK24:AL24"/>
    <mergeCell ref="AN24:AO24"/>
    <mergeCell ref="E25:F25"/>
    <mergeCell ref="H25:I25"/>
    <mergeCell ref="AK25:AL25"/>
    <mergeCell ref="AN25:AO25"/>
    <mergeCell ref="C48:I48"/>
    <mergeCell ref="AC50:AQ50"/>
    <mergeCell ref="E26:N27"/>
    <mergeCell ref="I35:T36"/>
    <mergeCell ref="AC35:AF36"/>
    <mergeCell ref="AI35:AJ36"/>
    <mergeCell ref="E24:F24"/>
    <mergeCell ref="H24:I24"/>
    <mergeCell ref="A100:D101"/>
    <mergeCell ref="E100:M101"/>
    <mergeCell ref="N100:Q101"/>
    <mergeCell ref="R100:U101"/>
    <mergeCell ref="Z100:AH101"/>
    <mergeCell ref="AM35:AN36"/>
    <mergeCell ref="AI94:AQ94"/>
    <mergeCell ref="AI95:AQ95"/>
    <mergeCell ref="AI96:AQ96"/>
    <mergeCell ref="AI97:AQ97"/>
    <mergeCell ref="V98:Y98"/>
    <mergeCell ref="V99:Y99"/>
    <mergeCell ref="V100:Y100"/>
    <mergeCell ref="AH85:AI85"/>
    <mergeCell ref="AL85:AM85"/>
    <mergeCell ref="AH86:AI86"/>
    <mergeCell ref="AL86:AM86"/>
    <mergeCell ref="AJ68:AK69"/>
    <mergeCell ref="AC68:AD68"/>
    <mergeCell ref="AH68:AI68"/>
    <mergeCell ref="AL68:AM68"/>
    <mergeCell ref="AN85:AO86"/>
    <mergeCell ref="AN68:AO69"/>
    <mergeCell ref="V68:W69"/>
    <mergeCell ref="A98:D99"/>
    <mergeCell ref="C91:C92"/>
    <mergeCell ref="M64:M65"/>
    <mergeCell ref="L55:M55"/>
    <mergeCell ref="P55:Q55"/>
    <mergeCell ref="L56:M56"/>
    <mergeCell ref="P56:Q56"/>
    <mergeCell ref="V102:Y102"/>
    <mergeCell ref="Z94:AH95"/>
    <mergeCell ref="A96:D97"/>
    <mergeCell ref="E96:M97"/>
    <mergeCell ref="N96:Q97"/>
    <mergeCell ref="R96:U97"/>
    <mergeCell ref="V96:Y97"/>
    <mergeCell ref="Z96:AH97"/>
    <mergeCell ref="A94:D95"/>
    <mergeCell ref="E94:M95"/>
    <mergeCell ref="N94:Q95"/>
    <mergeCell ref="R94:U95"/>
    <mergeCell ref="V94:Y95"/>
    <mergeCell ref="E98:M99"/>
    <mergeCell ref="N98:Q99"/>
    <mergeCell ref="R98:U99"/>
    <mergeCell ref="Z98:AH99"/>
    <mergeCell ref="V101:Y101"/>
    <mergeCell ref="G20:AP21"/>
    <mergeCell ref="P23:AC24"/>
    <mergeCell ref="I29:AP30"/>
    <mergeCell ref="I32:T33"/>
    <mergeCell ref="AC32:AO33"/>
    <mergeCell ref="X26:AP26"/>
    <mergeCell ref="X27:AP27"/>
    <mergeCell ref="AG35:AH35"/>
    <mergeCell ref="AK35:AL35"/>
    <mergeCell ref="AG36:AH36"/>
    <mergeCell ref="AI100:AQ101"/>
    <mergeCell ref="AI98:AQ99"/>
    <mergeCell ref="Z68:AA69"/>
    <mergeCell ref="AK74:AM75"/>
    <mergeCell ref="J79:AK80"/>
    <mergeCell ref="Q85:S86"/>
    <mergeCell ref="AE85:AG86"/>
    <mergeCell ref="H55:K56"/>
    <mergeCell ref="N55:O56"/>
    <mergeCell ref="R55:S56"/>
    <mergeCell ref="AC55:AP56"/>
    <mergeCell ref="AK36:AL36"/>
    <mergeCell ref="AE42:AQ42"/>
    <mergeCell ref="C106:AQ108"/>
    <mergeCell ref="Z102:AH103"/>
    <mergeCell ref="AI102:AQ103"/>
    <mergeCell ref="A104:D105"/>
    <mergeCell ref="E104:M105"/>
    <mergeCell ref="N104:Q105"/>
    <mergeCell ref="R104:U105"/>
    <mergeCell ref="Z104:AH105"/>
    <mergeCell ref="AI104:AQ105"/>
    <mergeCell ref="A102:D103"/>
    <mergeCell ref="E102:M103"/>
    <mergeCell ref="N102:Q103"/>
    <mergeCell ref="R102:U103"/>
    <mergeCell ref="V103:Y103"/>
    <mergeCell ref="V104:Y104"/>
    <mergeCell ref="V105:Y105"/>
    <mergeCell ref="AA91:AA92"/>
    <mergeCell ref="E68:G69"/>
    <mergeCell ref="Q68:S69"/>
    <mergeCell ref="AJ85:AK86"/>
    <mergeCell ref="AE68:AG69"/>
    <mergeCell ref="AH69:AI69"/>
    <mergeCell ref="AL69:AM69"/>
    <mergeCell ref="H58:T59"/>
    <mergeCell ref="J61:V62"/>
    <mergeCell ref="O64:O65"/>
    <mergeCell ref="Q71:Q72"/>
    <mergeCell ref="S71:S72"/>
    <mergeCell ref="T69:U69"/>
    <mergeCell ref="X69:Y69"/>
    <mergeCell ref="D92:X92"/>
    <mergeCell ref="T68:U68"/>
    <mergeCell ref="X68:Y68"/>
    <mergeCell ref="S74:U75"/>
  </mergeCells>
  <phoneticPr fontId="199"/>
  <dataValidations count="1">
    <dataValidation type="list" allowBlank="1" showInputMessage="1" showErrorMessage="1" sqref="B39 H39 N39 T39 AD39 AK39 B41 J41 R41 W41 Y41 AD41 BB41:BC41 B43 H43 M43 AD43 B45 L45 U45 AC45 AJ45 B47 M47 AA47 AK47 B49 Q49 AB49 B51 N51 AA51 B53 M53 Y53 AK53" xr:uid="{00000000-0002-0000-0500-000000000000}">
      <formula1>"□,■"</formula1>
    </dataValidation>
  </dataValidations>
  <printOptions horizontalCentered="1"/>
  <pageMargins left="0.23622047244094499" right="0.23622047244094499" top="0.15748031496063" bottom="0.27" header="0.31496062992126" footer="0.16"/>
  <pageSetup paperSize="9" scale="68" orientation="portrait" r:id="rId1"/>
  <headerFooter alignWithMargins="0">
    <oddHeader>&amp;C</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21" id="{00000000-000E-0000-0500-000015000000}">
            <xm:f>入学願書!Q31="有(Yes)"</xm:f>
            <x14:dxf>
              <border>
                <left style="thin">
                  <color auto="1"/>
                </left>
                <right style="thin">
                  <color auto="1"/>
                </right>
                <top style="thin">
                  <color auto="1"/>
                </top>
                <bottom style="thin">
                  <color auto="1"/>
                </bottom>
              </border>
            </x14:dxf>
          </x14:cfRule>
          <xm:sqref>C91:C92</xm:sqref>
        </x14:conditionalFormatting>
        <x14:conditionalFormatting xmlns:xm="http://schemas.microsoft.com/office/excel/2006/main">
          <x14:cfRule type="expression" priority="12" id="{00000000-000E-0000-0500-00000C000000}">
            <xm:f>入学願書!S10="男(Male)"</xm:f>
            <x14:dxf>
              <border>
                <left style="thin">
                  <color auto="1"/>
                </left>
                <right style="thin">
                  <color auto="1"/>
                </right>
                <top style="thin">
                  <color auto="1"/>
                </top>
              </border>
            </x14:dxf>
          </x14:cfRule>
          <xm:sqref>E23:F23</xm:sqref>
        </x14:conditionalFormatting>
        <x14:conditionalFormatting xmlns:xm="http://schemas.microsoft.com/office/excel/2006/main">
          <x14:cfRule type="expression" priority="11" id="{00000000-000E-0000-0500-00000B000000}">
            <xm:f>入学願書!S10="男(Male)"</xm:f>
            <x14:dxf>
              <border>
                <left style="thin">
                  <color auto="1"/>
                </left>
                <right style="thin">
                  <color auto="1"/>
                </right>
                <bottom style="thin">
                  <color auto="1"/>
                </bottom>
              </border>
            </x14:dxf>
          </x14:cfRule>
          <xm:sqref>E24:F24</xm:sqref>
        </x14:conditionalFormatting>
        <x14:conditionalFormatting xmlns:xm="http://schemas.microsoft.com/office/excel/2006/main">
          <x14:cfRule type="expression" priority="10" id="{00000000-000E-0000-0500-00000A000000}">
            <xm:f>入学願書!S10="男(Male)"</xm:f>
            <x14:dxf>
              <border>
                <left style="thin">
                  <color auto="1"/>
                </left>
                <right style="thin">
                  <color auto="1"/>
                </right>
                <top style="thin">
                  <color auto="1"/>
                </top>
                <bottom style="thin">
                  <color auto="1"/>
                </bottom>
              </border>
            </x14:dxf>
          </x14:cfRule>
          <xm:sqref>E25:F25</xm:sqref>
        </x14:conditionalFormatting>
        <x14:conditionalFormatting xmlns:xm="http://schemas.microsoft.com/office/excel/2006/main">
          <x14:cfRule type="expression" priority="9" id="{00000000-000E-0000-0500-000009000000}">
            <xm:f>入学願書!S10="女(Female)"</xm:f>
            <x14:dxf>
              <border>
                <left style="thin">
                  <color auto="1"/>
                </left>
                <right style="thin">
                  <color auto="1"/>
                </right>
                <top style="thin">
                  <color auto="1"/>
                </top>
              </border>
            </x14:dxf>
          </x14:cfRule>
          <xm:sqref>H23:I23</xm:sqref>
        </x14:conditionalFormatting>
        <x14:conditionalFormatting xmlns:xm="http://schemas.microsoft.com/office/excel/2006/main">
          <x14:cfRule type="expression" priority="8" id="{00000000-000E-0000-0500-000008000000}">
            <xm:f>入学願書!S10="女(Female)"</xm:f>
            <x14:dxf>
              <border>
                <left style="thin">
                  <color auto="1"/>
                </left>
                <right style="thin">
                  <color auto="1"/>
                </right>
                <bottom style="thin">
                  <color auto="1"/>
                </bottom>
              </border>
            </x14:dxf>
          </x14:cfRule>
          <xm:sqref>H24:I24</xm:sqref>
        </x14:conditionalFormatting>
        <x14:conditionalFormatting xmlns:xm="http://schemas.microsoft.com/office/excel/2006/main">
          <x14:cfRule type="expression" priority="7" id="{00000000-000E-0000-0500-000007000000}">
            <xm:f>入学願書!S10="女(Female)"</xm:f>
            <x14:dxf>
              <border>
                <left style="thin">
                  <color auto="1"/>
                </left>
                <right style="thin">
                  <color auto="1"/>
                </right>
                <top style="thin">
                  <color auto="1"/>
                </top>
                <bottom style="thin">
                  <color auto="1"/>
                </bottom>
              </border>
            </x14:dxf>
          </x14:cfRule>
          <xm:sqref>H25:I25</xm:sqref>
        </x14:conditionalFormatting>
        <x14:conditionalFormatting xmlns:xm="http://schemas.microsoft.com/office/excel/2006/main">
          <x14:cfRule type="expression" priority="18" id="{00000000-000E-0000-0500-000012000000}">
            <xm:f>入学願書!AC18="有(Yes)"</xm:f>
            <x14:dxf>
              <border>
                <left style="thin">
                  <color auto="1"/>
                </left>
                <right style="thin">
                  <color auto="1"/>
                </right>
                <top style="thin">
                  <color auto="1"/>
                </top>
                <bottom style="thin">
                  <color auto="1"/>
                </bottom>
              </border>
            </x14:dxf>
          </x14:cfRule>
          <xm:sqref>M64:M66</xm:sqref>
        </x14:conditionalFormatting>
        <x14:conditionalFormatting xmlns:xm="http://schemas.microsoft.com/office/excel/2006/main">
          <x14:cfRule type="expression" priority="17" id="{00000000-000E-0000-0500-000011000000}">
            <xm:f>入学願書!AC18="有(Yes)"</xm:f>
            <x14:dxf>
              <border>
                <left style="thin">
                  <color auto="1"/>
                </left>
                <right style="thin">
                  <color auto="1"/>
                </right>
                <top style="thin">
                  <color auto="1"/>
                </top>
                <bottom style="thin">
                  <color auto="1"/>
                </bottom>
              </border>
            </x14:dxf>
          </x14:cfRule>
          <xm:sqref>M66</xm:sqref>
        </x14:conditionalFormatting>
        <x14:conditionalFormatting xmlns:xm="http://schemas.microsoft.com/office/excel/2006/main">
          <x14:cfRule type="expression" priority="16" id="{00000000-000E-0000-0500-000010000000}">
            <xm:f>入学願書!AC18="無(No)"</xm:f>
            <x14:dxf>
              <border>
                <left style="thin">
                  <color auto="1"/>
                </left>
                <right style="thin">
                  <color auto="1"/>
                </right>
                <top style="thin">
                  <color auto="1"/>
                </top>
                <bottom style="thin">
                  <color auto="1"/>
                </bottom>
              </border>
            </x14:dxf>
          </x14:cfRule>
          <xm:sqref>O64:O65</xm:sqref>
        </x14:conditionalFormatting>
        <x14:conditionalFormatting xmlns:xm="http://schemas.microsoft.com/office/excel/2006/main">
          <x14:cfRule type="expression" priority="15" id="{00000000-000E-0000-0500-00000F000000}">
            <xm:f>入学願書!AC18="無(No)"</xm:f>
            <x14:dxf>
              <border>
                <left style="thin">
                  <color auto="1"/>
                </left>
                <right style="thin">
                  <color auto="1"/>
                </right>
                <top style="thin">
                  <color auto="1"/>
                </top>
                <bottom style="thin">
                  <color auto="1"/>
                </bottom>
              </border>
            </x14:dxf>
          </x14:cfRule>
          <xm:sqref>O66</xm:sqref>
        </x14:conditionalFormatting>
        <x14:conditionalFormatting xmlns:xm="http://schemas.microsoft.com/office/excel/2006/main">
          <x14:cfRule type="expression" priority="14" id="{00000000-000E-0000-0500-00000E000000}">
            <xm:f>入学願書!$N$22="有(Yes)"</xm:f>
            <x14:dxf>
              <border>
                <left style="thin">
                  <color auto="1"/>
                </left>
                <right style="thin">
                  <color auto="1"/>
                </right>
                <top style="thin">
                  <color auto="1"/>
                </top>
                <bottom style="thin">
                  <color auto="1"/>
                </bottom>
              </border>
            </x14:dxf>
          </x14:cfRule>
          <xm:sqref>Q71:Q73</xm:sqref>
        </x14:conditionalFormatting>
        <x14:conditionalFormatting xmlns:xm="http://schemas.microsoft.com/office/excel/2006/main">
          <x14:cfRule type="expression" priority="13" id="{00000000-000E-0000-0500-00000D000000}">
            <xm:f>入学願書!$N$22="無(No)"</xm:f>
            <x14:dxf>
              <border>
                <left style="thin">
                  <color auto="1"/>
                </left>
                <right style="thin">
                  <color auto="1"/>
                </right>
                <top style="thin">
                  <color auto="1"/>
                </top>
                <bottom style="thin">
                  <color auto="1"/>
                </bottom>
              </border>
            </x14:dxf>
          </x14:cfRule>
          <xm:sqref>S71:S73</xm:sqref>
        </x14:conditionalFormatting>
        <x14:conditionalFormatting xmlns:xm="http://schemas.microsoft.com/office/excel/2006/main">
          <x14:cfRule type="expression" priority="20" id="{00000000-000E-0000-0500-000014000000}">
            <xm:f>入学願書!Q31="無(No)"</xm:f>
            <x14:dxf>
              <border>
                <left style="thin">
                  <color auto="1"/>
                </left>
                <right style="thin">
                  <color auto="1"/>
                </right>
                <top style="thin">
                  <color auto="1"/>
                </top>
                <bottom style="thin">
                  <color auto="1"/>
                </bottom>
              </border>
            </x14:dxf>
          </x14:cfRule>
          <xm:sqref>AA91:AA92</xm:sqref>
        </x14:conditionalFormatting>
        <x14:conditionalFormatting xmlns:xm="http://schemas.microsoft.com/office/excel/2006/main">
          <x14:cfRule type="expression" priority="6" id="{00000000-000E-0000-0500-000006000000}">
            <xm:f>入学願書!AB10="有(Married)"</xm:f>
            <x14:dxf>
              <border>
                <left style="thin">
                  <color auto="1"/>
                </left>
                <right style="thin">
                  <color auto="1"/>
                </right>
                <top style="thin">
                  <color auto="1"/>
                </top>
              </border>
            </x14:dxf>
          </x14:cfRule>
          <xm:sqref>AK23:AL23</xm:sqref>
        </x14:conditionalFormatting>
        <x14:conditionalFormatting xmlns:xm="http://schemas.microsoft.com/office/excel/2006/main">
          <x14:cfRule type="expression" priority="5" id="{00000000-000E-0000-0500-000005000000}">
            <xm:f>入学願書!AB10="有(Married)"</xm:f>
            <x14:dxf>
              <border>
                <left style="thin">
                  <color auto="1"/>
                </left>
                <right style="thin">
                  <color auto="1"/>
                </right>
                <bottom style="thin">
                  <color auto="1"/>
                </bottom>
              </border>
            </x14:dxf>
          </x14:cfRule>
          <xm:sqref>AK24:AL24</xm:sqref>
        </x14:conditionalFormatting>
        <x14:conditionalFormatting xmlns:xm="http://schemas.microsoft.com/office/excel/2006/main">
          <x14:cfRule type="expression" priority="4" id="{00000000-000E-0000-0500-000004000000}">
            <xm:f>入学願書!AB10="有(Married)"</xm:f>
            <x14:dxf>
              <border>
                <left style="thin">
                  <color auto="1"/>
                </left>
                <right style="thin">
                  <color auto="1"/>
                </right>
                <top style="thin">
                  <color auto="1"/>
                </top>
                <bottom style="thin">
                  <color auto="1"/>
                </bottom>
              </border>
            </x14:dxf>
          </x14:cfRule>
          <xm:sqref>AK25:AL25</xm:sqref>
        </x14:conditionalFormatting>
        <x14:conditionalFormatting xmlns:xm="http://schemas.microsoft.com/office/excel/2006/main">
          <x14:cfRule type="expression" priority="3" id="{00000000-000E-0000-0500-000003000000}">
            <xm:f>入学願書!AB10="無(Single)"</xm:f>
            <x14:dxf>
              <border>
                <left style="thin">
                  <color auto="1"/>
                </left>
                <right style="thin">
                  <color auto="1"/>
                </right>
                <top style="thin">
                  <color auto="1"/>
                </top>
              </border>
            </x14:dxf>
          </x14:cfRule>
          <xm:sqref>AN23:AO23</xm:sqref>
        </x14:conditionalFormatting>
        <x14:conditionalFormatting xmlns:xm="http://schemas.microsoft.com/office/excel/2006/main">
          <x14:cfRule type="expression" priority="2" id="{00000000-000E-0000-0500-000002000000}">
            <xm:f>入学願書!AB10="無(Single)"</xm:f>
            <x14:dxf>
              <border>
                <left style="thin">
                  <color auto="1"/>
                </left>
                <right style="thin">
                  <color auto="1"/>
                </right>
                <bottom style="thin">
                  <color auto="1"/>
                </bottom>
              </border>
            </x14:dxf>
          </x14:cfRule>
          <xm:sqref>AN24:AO24</xm:sqref>
        </x14:conditionalFormatting>
        <x14:conditionalFormatting xmlns:xm="http://schemas.microsoft.com/office/excel/2006/main">
          <x14:cfRule type="expression" priority="1" id="{00000000-000E-0000-0500-000001000000}">
            <xm:f>入学願書!AB10="無(Single)"</xm:f>
            <x14:dxf>
              <border>
                <left style="thin">
                  <color auto="1"/>
                </left>
                <right style="thin">
                  <color auto="1"/>
                </right>
                <top style="thin">
                  <color auto="1"/>
                </top>
                <bottom style="thin">
                  <color auto="1"/>
                </bottom>
              </border>
            </x14:dxf>
          </x14:cfRule>
          <xm:sqref>AN25:AO25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pageSetUpPr fitToPage="1"/>
  </sheetPr>
  <dimension ref="A1:AO94"/>
  <sheetViews>
    <sheetView view="pageBreakPreview" topLeftCell="A22" zoomScale="110" zoomScaleNormal="75" zoomScaleSheetLayoutView="110" workbookViewId="0">
      <selection activeCell="K11" sqref="K11:X12"/>
    </sheetView>
  </sheetViews>
  <sheetFormatPr defaultColWidth="2.6640625" defaultRowHeight="12" customHeight="1"/>
  <cols>
    <col min="1" max="34" width="3.109375" style="12" customWidth="1"/>
    <col min="35" max="16384" width="2.6640625" style="12"/>
  </cols>
  <sheetData>
    <row r="1" spans="1:34" ht="15" customHeight="1">
      <c r="A1" s="41" t="s">
        <v>777</v>
      </c>
      <c r="Z1" s="12" t="s">
        <v>778</v>
      </c>
    </row>
    <row r="2" spans="1:34" ht="15" customHeight="1">
      <c r="A2" s="5" t="s">
        <v>779</v>
      </c>
      <c r="Z2" s="5" t="s">
        <v>780</v>
      </c>
    </row>
    <row r="3" spans="1:34" ht="2.25" customHeight="1">
      <c r="A3" s="130"/>
      <c r="B3" s="131"/>
      <c r="C3" s="131"/>
      <c r="D3" s="131"/>
      <c r="E3" s="131"/>
      <c r="F3" s="131"/>
      <c r="G3" s="131"/>
      <c r="H3" s="131"/>
      <c r="I3" s="131"/>
      <c r="J3" s="131"/>
      <c r="K3" s="131"/>
      <c r="L3" s="131"/>
      <c r="M3" s="131"/>
      <c r="N3" s="131"/>
      <c r="O3" s="131"/>
      <c r="P3" s="131"/>
      <c r="Q3" s="131"/>
      <c r="R3" s="131"/>
      <c r="S3" s="131"/>
      <c r="T3" s="131"/>
      <c r="U3" s="131"/>
      <c r="V3" s="131"/>
      <c r="W3" s="131"/>
      <c r="X3" s="131"/>
      <c r="Y3" s="131"/>
      <c r="Z3" s="138"/>
      <c r="AA3" s="131"/>
      <c r="AB3" s="131"/>
      <c r="AC3" s="131"/>
      <c r="AD3" s="131"/>
      <c r="AE3" s="131"/>
      <c r="AF3" s="131"/>
      <c r="AG3" s="131"/>
      <c r="AH3" s="141"/>
    </row>
    <row r="4" spans="1:34" ht="14.25" customHeight="1">
      <c r="A4" s="30" t="s">
        <v>781</v>
      </c>
      <c r="B4" s="34"/>
      <c r="C4" s="34"/>
      <c r="D4" s="34"/>
      <c r="E4" s="33" t="s">
        <v>782</v>
      </c>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110"/>
    </row>
    <row r="5" spans="1:34" ht="13.5" customHeight="1">
      <c r="A5" s="30"/>
      <c r="B5" s="34" t="s">
        <v>783</v>
      </c>
      <c r="C5" s="34"/>
      <c r="D5" s="34"/>
      <c r="E5" s="34"/>
      <c r="F5" s="34"/>
      <c r="G5" s="1500" t="s">
        <v>1071</v>
      </c>
      <c r="H5" s="1500"/>
      <c r="I5" s="1500"/>
      <c r="J5" s="1500"/>
      <c r="K5" s="1500"/>
      <c r="L5" s="1500"/>
      <c r="M5" s="1500"/>
      <c r="N5" s="1500"/>
      <c r="O5" s="1500"/>
      <c r="P5" s="1500"/>
      <c r="Q5" s="1500"/>
      <c r="R5" s="1500"/>
      <c r="S5" s="1500"/>
      <c r="T5" s="1500"/>
      <c r="U5" s="1500"/>
      <c r="V5" s="1500"/>
      <c r="W5" s="1500"/>
      <c r="X5" s="1500"/>
      <c r="Y5" s="1500"/>
      <c r="Z5" s="1500"/>
      <c r="AA5" s="1500"/>
      <c r="AB5" s="1500"/>
      <c r="AC5" s="1500"/>
      <c r="AD5" s="1500"/>
      <c r="AE5" s="1500"/>
      <c r="AF5" s="1500"/>
      <c r="AG5" s="1500"/>
      <c r="AH5" s="110"/>
    </row>
    <row r="6" spans="1:34" ht="12.75" customHeight="1">
      <c r="A6" s="30"/>
      <c r="B6" s="34"/>
      <c r="C6" s="33" t="s">
        <v>785</v>
      </c>
      <c r="D6" s="34"/>
      <c r="E6" s="34"/>
      <c r="F6" s="34"/>
      <c r="G6" s="1501"/>
      <c r="H6" s="1501"/>
      <c r="I6" s="1501"/>
      <c r="J6" s="1501"/>
      <c r="K6" s="1501"/>
      <c r="L6" s="1501"/>
      <c r="M6" s="1501"/>
      <c r="N6" s="1501"/>
      <c r="O6" s="1501"/>
      <c r="P6" s="1501"/>
      <c r="Q6" s="1501"/>
      <c r="R6" s="1501"/>
      <c r="S6" s="1501"/>
      <c r="T6" s="1501"/>
      <c r="U6" s="1501"/>
      <c r="V6" s="1501"/>
      <c r="W6" s="1501"/>
      <c r="X6" s="1501"/>
      <c r="Y6" s="1501"/>
      <c r="Z6" s="1501"/>
      <c r="AA6" s="1501"/>
      <c r="AB6" s="1501"/>
      <c r="AC6" s="1501"/>
      <c r="AD6" s="1501"/>
      <c r="AE6" s="1501"/>
      <c r="AF6" s="1501"/>
      <c r="AG6" s="1501"/>
      <c r="AH6" s="110"/>
    </row>
    <row r="7" spans="1:34" ht="2.25" customHeight="1">
      <c r="A7" s="30"/>
      <c r="B7" s="34"/>
      <c r="C7" s="33"/>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110"/>
    </row>
    <row r="8" spans="1:34" ht="13.5" customHeight="1">
      <c r="A8" s="30"/>
      <c r="B8" s="34" t="s">
        <v>786</v>
      </c>
      <c r="C8" s="34"/>
      <c r="D8" s="34"/>
      <c r="E8" s="34"/>
      <c r="F8" s="1500" t="s">
        <v>1072</v>
      </c>
      <c r="G8" s="1500"/>
      <c r="H8" s="1500"/>
      <c r="I8" s="1500"/>
      <c r="J8" s="1500"/>
      <c r="K8" s="1500"/>
      <c r="L8" s="1500"/>
      <c r="M8" s="1500"/>
      <c r="N8" s="1500"/>
      <c r="O8" s="1500"/>
      <c r="P8" s="1500"/>
      <c r="Q8" s="1500"/>
      <c r="R8" s="1500"/>
      <c r="S8" s="1500"/>
      <c r="T8" s="34" t="s">
        <v>787</v>
      </c>
      <c r="U8" s="34"/>
      <c r="V8" s="34"/>
      <c r="W8" s="34"/>
      <c r="X8" s="34"/>
      <c r="Y8" s="1651" t="s">
        <v>186</v>
      </c>
      <c r="Z8" s="1651"/>
      <c r="AA8" s="1651"/>
      <c r="AB8" s="1651"/>
      <c r="AC8" s="1651"/>
      <c r="AD8" s="1651"/>
      <c r="AE8" s="1651"/>
      <c r="AF8" s="1651"/>
      <c r="AG8" s="1651"/>
      <c r="AH8" s="110"/>
    </row>
    <row r="9" spans="1:34" ht="12.75" customHeight="1">
      <c r="A9" s="58"/>
      <c r="B9" s="45"/>
      <c r="C9" s="33" t="s">
        <v>549</v>
      </c>
      <c r="D9" s="33"/>
      <c r="E9" s="33"/>
      <c r="F9" s="1501"/>
      <c r="G9" s="1501"/>
      <c r="H9" s="1501"/>
      <c r="I9" s="1501"/>
      <c r="J9" s="1501"/>
      <c r="K9" s="1501"/>
      <c r="L9" s="1501"/>
      <c r="M9" s="1501"/>
      <c r="N9" s="1501"/>
      <c r="O9" s="1501"/>
      <c r="P9" s="1501"/>
      <c r="Q9" s="1501"/>
      <c r="R9" s="1501"/>
      <c r="S9" s="1501"/>
      <c r="T9" s="33"/>
      <c r="U9" s="33" t="s">
        <v>642</v>
      </c>
      <c r="V9" s="33"/>
      <c r="W9" s="45"/>
      <c r="X9" s="45"/>
      <c r="Y9" s="1652"/>
      <c r="Z9" s="1652"/>
      <c r="AA9" s="1652"/>
      <c r="AB9" s="1652"/>
      <c r="AC9" s="1652"/>
      <c r="AD9" s="1652"/>
      <c r="AE9" s="1652"/>
      <c r="AF9" s="1652"/>
      <c r="AG9" s="1652"/>
      <c r="AH9" s="57"/>
    </row>
    <row r="10" spans="1:34" ht="2.25" customHeight="1">
      <c r="A10" s="58"/>
      <c r="B10" s="45"/>
      <c r="C10" s="33"/>
      <c r="D10" s="33"/>
      <c r="E10" s="33"/>
      <c r="F10" s="33"/>
      <c r="G10" s="33"/>
      <c r="H10" s="33"/>
      <c r="I10" s="33"/>
      <c r="J10" s="33"/>
      <c r="K10" s="33"/>
      <c r="L10" s="33"/>
      <c r="M10" s="33"/>
      <c r="N10" s="33"/>
      <c r="O10" s="33"/>
      <c r="P10" s="33"/>
      <c r="Q10" s="33"/>
      <c r="R10" s="33"/>
      <c r="S10" s="33"/>
      <c r="T10" s="33"/>
      <c r="U10" s="33"/>
      <c r="V10" s="33"/>
      <c r="W10" s="45"/>
      <c r="X10" s="45"/>
      <c r="Y10" s="45"/>
      <c r="Z10" s="45"/>
      <c r="AA10" s="45"/>
      <c r="AB10" s="45"/>
      <c r="AC10" s="45"/>
      <c r="AD10" s="45"/>
      <c r="AE10" s="45"/>
      <c r="AF10" s="45"/>
      <c r="AG10" s="45"/>
      <c r="AH10" s="57"/>
    </row>
    <row r="11" spans="1:34" s="16" customFormat="1" ht="13.5" customHeight="1">
      <c r="A11" s="132" t="s">
        <v>788</v>
      </c>
      <c r="B11" s="34"/>
      <c r="C11" s="34"/>
      <c r="D11" s="34"/>
      <c r="E11" s="34"/>
      <c r="F11" s="34"/>
      <c r="G11" s="34"/>
      <c r="H11" s="34"/>
      <c r="I11" s="34"/>
      <c r="J11" s="34"/>
      <c r="K11" s="34"/>
      <c r="L11" s="34"/>
      <c r="M11" s="34"/>
      <c r="N11" s="34"/>
      <c r="O11" s="34"/>
      <c r="P11" s="34"/>
      <c r="Q11" s="34"/>
      <c r="R11" s="34"/>
      <c r="S11" s="34"/>
      <c r="T11" s="34"/>
      <c r="U11" s="34"/>
      <c r="V11" s="1500" t="str">
        <f>IF(履歴書!AH4="","","①"&amp;履歴書!AH3)</f>
        <v/>
      </c>
      <c r="W11" s="1500"/>
      <c r="X11" s="1500"/>
      <c r="Y11" s="1500"/>
      <c r="Z11" s="139" t="s">
        <v>450</v>
      </c>
      <c r="AA11" s="34"/>
      <c r="AB11" s="34"/>
      <c r="AC11" s="34"/>
      <c r="AD11" s="34"/>
      <c r="AE11" s="34"/>
      <c r="AF11" s="34"/>
      <c r="AG11" s="34"/>
      <c r="AH11" s="110"/>
    </row>
    <row r="12" spans="1:34" s="16" customFormat="1" ht="12.75" customHeight="1">
      <c r="A12" s="30"/>
      <c r="B12" s="33" t="s">
        <v>789</v>
      </c>
      <c r="C12" s="34"/>
      <c r="D12" s="34"/>
      <c r="E12" s="34"/>
      <c r="F12" s="34"/>
      <c r="G12" s="34"/>
      <c r="H12" s="34"/>
      <c r="I12" s="34"/>
      <c r="J12" s="34"/>
      <c r="K12" s="34"/>
      <c r="L12" s="34"/>
      <c r="M12" s="34"/>
      <c r="N12" s="34"/>
      <c r="O12" s="34"/>
      <c r="P12" s="34"/>
      <c r="Q12" s="34"/>
      <c r="R12" s="34"/>
      <c r="S12" s="34"/>
      <c r="T12" s="34"/>
      <c r="U12" s="34"/>
      <c r="V12" s="1501" t="str">
        <f>IF(履歴書!AH3="","",IF(履歴書!AH4="",履歴書!AH3,"②"&amp;履歴書!AH4))</f>
        <v/>
      </c>
      <c r="W12" s="1501"/>
      <c r="X12" s="1501"/>
      <c r="Y12" s="1501"/>
      <c r="Z12" s="51" t="s">
        <v>790</v>
      </c>
      <c r="AA12" s="34"/>
      <c r="AB12" s="34"/>
      <c r="AC12" s="34"/>
      <c r="AD12" s="34"/>
      <c r="AE12" s="34"/>
      <c r="AF12" s="34"/>
      <c r="AG12" s="34"/>
      <c r="AH12" s="110"/>
    </row>
    <row r="13" spans="1:34" s="16" customFormat="1" ht="2.25" customHeight="1">
      <c r="A13" s="30"/>
      <c r="B13" s="34"/>
      <c r="C13" s="33"/>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110"/>
    </row>
    <row r="14" spans="1:34" s="16" customFormat="1" ht="13.5" customHeight="1">
      <c r="A14" s="30" t="s">
        <v>791</v>
      </c>
      <c r="B14" s="34"/>
      <c r="C14" s="34"/>
      <c r="D14" s="34"/>
      <c r="E14" s="34"/>
      <c r="F14" s="34"/>
      <c r="G14" s="34"/>
      <c r="H14" s="34"/>
      <c r="I14" s="34"/>
      <c r="J14" s="34"/>
      <c r="K14" s="34"/>
      <c r="L14" s="34"/>
      <c r="M14" s="33" t="s">
        <v>792</v>
      </c>
      <c r="N14" s="34"/>
      <c r="O14" s="34"/>
      <c r="P14" s="34"/>
      <c r="Q14" s="34"/>
      <c r="R14" s="34"/>
      <c r="S14" s="34"/>
      <c r="T14" s="34"/>
      <c r="U14" s="34"/>
      <c r="V14" s="34"/>
      <c r="W14" s="34"/>
      <c r="X14" s="34"/>
      <c r="Y14" s="34"/>
      <c r="Z14" s="34"/>
      <c r="AA14" s="34"/>
      <c r="AB14" s="34"/>
      <c r="AC14" s="34"/>
      <c r="AD14" s="34"/>
      <c r="AE14" s="34"/>
      <c r="AF14" s="34"/>
      <c r="AG14" s="34"/>
      <c r="AH14" s="110"/>
    </row>
    <row r="15" spans="1:34" s="16" customFormat="1" ht="13.5" customHeight="1">
      <c r="A15" s="30"/>
      <c r="B15" s="34" t="s">
        <v>793</v>
      </c>
      <c r="C15" s="34"/>
      <c r="D15" s="34"/>
      <c r="E15" s="34"/>
      <c r="F15" s="34"/>
      <c r="G15" s="133" t="str">
        <f>IF(OR(M15="■",R15="■",X15="■"),"①","")</f>
        <v/>
      </c>
      <c r="H15" s="102" t="str">
        <f>IF(OR(履歴書!Y7="卒業",履歴書!Y9="卒業"),"■","□")</f>
        <v>□</v>
      </c>
      <c r="I15" s="34" t="s">
        <v>794</v>
      </c>
      <c r="J15" s="34"/>
      <c r="K15" s="34"/>
      <c r="L15" s="133" t="str">
        <f>IF(AND(H15="■",M15="■"),"②","")</f>
        <v/>
      </c>
      <c r="M15" s="102" t="str">
        <f>IF(OR(履歴書!Y7="在学中",履歴書!Y9="在学中"),"■","□")</f>
        <v>□</v>
      </c>
      <c r="N15" s="34" t="s">
        <v>795</v>
      </c>
      <c r="O15" s="34"/>
      <c r="P15" s="34"/>
      <c r="Q15" s="133" t="str">
        <f>IF(AND(H15="■",R15="■"),"②","")</f>
        <v/>
      </c>
      <c r="R15" s="102" t="str">
        <f>IF(OR(履歴書!Y7="休学中",履歴書!Y9="休学中"),"■","□")</f>
        <v>□</v>
      </c>
      <c r="S15" s="34" t="s">
        <v>796</v>
      </c>
      <c r="T15" s="34"/>
      <c r="U15" s="34"/>
      <c r="V15" s="34"/>
      <c r="W15" s="133" t="str">
        <f>IF(AND(H15="■",X15="■"),"②","")</f>
        <v/>
      </c>
      <c r="X15" s="102" t="str">
        <f>IF(OR(履歴書!Y7="中退",履歴書!Y9="中退"),"■","□")</f>
        <v>□</v>
      </c>
      <c r="Y15" s="34" t="s">
        <v>797</v>
      </c>
      <c r="Z15" s="34"/>
      <c r="AA15" s="34"/>
      <c r="AB15" s="34"/>
      <c r="AC15" s="34"/>
      <c r="AD15" s="34"/>
      <c r="AE15" s="34"/>
      <c r="AF15" s="34"/>
      <c r="AG15" s="34"/>
      <c r="AH15" s="110"/>
    </row>
    <row r="16" spans="1:34" s="16" customFormat="1" ht="12.75" customHeight="1">
      <c r="A16" s="30"/>
      <c r="B16" s="34"/>
      <c r="C16" s="33" t="s">
        <v>798</v>
      </c>
      <c r="D16" s="33"/>
      <c r="E16" s="33"/>
      <c r="F16" s="33"/>
      <c r="G16" s="33"/>
      <c r="H16" s="33"/>
      <c r="I16" s="33" t="s">
        <v>799</v>
      </c>
      <c r="J16" s="33"/>
      <c r="K16" s="33"/>
      <c r="L16" s="34"/>
      <c r="M16" s="33"/>
      <c r="N16" s="33" t="s">
        <v>800</v>
      </c>
      <c r="O16" s="33"/>
      <c r="P16" s="33"/>
      <c r="Q16" s="34"/>
      <c r="R16" s="33"/>
      <c r="S16" s="33" t="s">
        <v>801</v>
      </c>
      <c r="T16" s="33"/>
      <c r="U16" s="33"/>
      <c r="V16" s="34"/>
      <c r="W16" s="34"/>
      <c r="X16" s="33"/>
      <c r="Y16" s="33" t="s">
        <v>802</v>
      </c>
      <c r="Z16" s="34"/>
      <c r="AA16" s="34"/>
      <c r="AB16" s="34"/>
      <c r="AC16" s="34"/>
      <c r="AD16" s="34"/>
      <c r="AE16" s="34"/>
      <c r="AF16" s="34"/>
      <c r="AG16" s="34"/>
      <c r="AH16" s="110"/>
    </row>
    <row r="17" spans="1:34" s="16" customFormat="1" ht="13.5" customHeight="1">
      <c r="A17" s="30"/>
      <c r="B17" s="34"/>
      <c r="C17" s="102" t="str">
        <f>IF(OR(履歴書!A7="大学院（博士）",履歴書!A9="大学院（博士）"),"■","□")</f>
        <v>□</v>
      </c>
      <c r="D17" s="34" t="s">
        <v>803</v>
      </c>
      <c r="E17" s="34"/>
      <c r="F17" s="34"/>
      <c r="G17" s="34"/>
      <c r="H17" s="34"/>
      <c r="I17" s="34"/>
      <c r="J17" s="102" t="str">
        <f>IF(OR(履歴書!A7="大学院（修士）",履歴書!A9="大学院（修士）"),"■","□")</f>
        <v>□</v>
      </c>
      <c r="K17" s="34" t="s">
        <v>804</v>
      </c>
      <c r="L17" s="34"/>
      <c r="M17" s="34"/>
      <c r="N17" s="34"/>
      <c r="O17" s="34"/>
      <c r="P17" s="34"/>
      <c r="Q17" s="102" t="str">
        <f>IF(OR(履歴書!A7="大学",履歴書!A9="大学"),"■","□")</f>
        <v>□</v>
      </c>
      <c r="R17" s="34" t="s">
        <v>472</v>
      </c>
      <c r="S17" s="34"/>
      <c r="T17" s="34"/>
      <c r="U17" s="34"/>
      <c r="V17" s="102" t="str">
        <f>IF(OR(履歴書!A7="大学専科",履歴書!A9="大学専科",履歴書!A7="短期大学",履歴書!A9="短期大学"),"■","□")</f>
        <v>□</v>
      </c>
      <c r="W17" s="34" t="s">
        <v>471</v>
      </c>
      <c r="X17" s="34"/>
      <c r="Y17" s="34"/>
      <c r="Z17" s="34"/>
      <c r="AA17" s="34"/>
      <c r="AB17" s="102" t="str">
        <f>IF(OR(履歴書!A7="専門学校",履歴書!A9="専門学校"),"■","□")</f>
        <v>□</v>
      </c>
      <c r="AC17" s="34" t="s">
        <v>470</v>
      </c>
      <c r="AD17" s="34"/>
      <c r="AE17" s="34"/>
      <c r="AF17" s="34"/>
      <c r="AG17" s="34"/>
      <c r="AH17" s="110"/>
    </row>
    <row r="18" spans="1:34" s="16" customFormat="1" ht="12.75" customHeight="1">
      <c r="A18" s="30"/>
      <c r="B18" s="34"/>
      <c r="C18" s="34"/>
      <c r="D18" s="33" t="s">
        <v>475</v>
      </c>
      <c r="E18" s="33"/>
      <c r="F18" s="33"/>
      <c r="G18" s="33"/>
      <c r="H18" s="33"/>
      <c r="I18" s="33"/>
      <c r="J18" s="33"/>
      <c r="K18" s="33" t="s">
        <v>474</v>
      </c>
      <c r="L18" s="33"/>
      <c r="M18" s="33"/>
      <c r="N18" s="33"/>
      <c r="O18" s="33"/>
      <c r="P18" s="33"/>
      <c r="Q18" s="33"/>
      <c r="R18" s="33" t="s">
        <v>473</v>
      </c>
      <c r="S18" s="33"/>
      <c r="T18" s="33"/>
      <c r="U18" s="33"/>
      <c r="V18" s="33"/>
      <c r="W18" s="33" t="s">
        <v>805</v>
      </c>
      <c r="X18" s="33"/>
      <c r="Y18" s="33"/>
      <c r="Z18" s="33"/>
      <c r="AA18" s="33"/>
      <c r="AB18" s="33"/>
      <c r="AC18" s="33" t="s">
        <v>806</v>
      </c>
      <c r="AD18" s="34"/>
      <c r="AE18" s="34"/>
      <c r="AF18" s="34"/>
      <c r="AG18" s="34"/>
      <c r="AH18" s="110"/>
    </row>
    <row r="19" spans="1:34" s="17" customFormat="1" ht="13.5" customHeight="1">
      <c r="A19" s="134"/>
      <c r="B19" s="81"/>
      <c r="C19" s="102" t="str">
        <f>IF(OR(履歴書!A7="高等学校",履歴書!A9="高等学校"),"■","□")</f>
        <v>□</v>
      </c>
      <c r="D19" s="81" t="s">
        <v>465</v>
      </c>
      <c r="E19" s="81"/>
      <c r="F19" s="81"/>
      <c r="G19" s="81"/>
      <c r="H19" s="81"/>
      <c r="I19" s="81"/>
      <c r="J19" s="102" t="str">
        <f>IF(OR(履歴書!A7="中学校",履歴書!A9="中学校"),"■","□")</f>
        <v>□</v>
      </c>
      <c r="K19" s="81" t="s">
        <v>464</v>
      </c>
      <c r="L19" s="81"/>
      <c r="M19" s="81"/>
      <c r="N19" s="81"/>
      <c r="O19" s="81"/>
      <c r="P19" s="102" t="str">
        <f>IF(OR(履歴書!A7="小学校",履歴書!A9="小学校"),"■","□")</f>
        <v>□</v>
      </c>
      <c r="Q19" s="81" t="s">
        <v>462</v>
      </c>
      <c r="R19" s="81"/>
      <c r="S19" s="81"/>
      <c r="T19" s="81"/>
      <c r="U19" s="46"/>
      <c r="V19" s="102" t="str">
        <f>IF(OR(履歴書!A7="その他",履歴書!A9="その他"),"■","□")</f>
        <v>□</v>
      </c>
      <c r="W19" s="81" t="s">
        <v>807</v>
      </c>
      <c r="X19" s="46"/>
      <c r="Y19" s="46"/>
      <c r="Z19" s="1726" t="str">
        <f>IF(履歴書!F10="","","①"&amp;履歴書!F8)</f>
        <v/>
      </c>
      <c r="AA19" s="1726"/>
      <c r="AB19" s="1726"/>
      <c r="AC19" s="1726"/>
      <c r="AD19" s="1726"/>
      <c r="AE19" s="1726"/>
      <c r="AF19" s="1726"/>
      <c r="AG19" s="81" t="s">
        <v>750</v>
      </c>
      <c r="AH19" s="112"/>
    </row>
    <row r="20" spans="1:34" s="16" customFormat="1" ht="12.75" customHeight="1">
      <c r="A20" s="30"/>
      <c r="B20" s="102"/>
      <c r="C20" s="34"/>
      <c r="D20" s="33" t="s">
        <v>808</v>
      </c>
      <c r="E20" s="33"/>
      <c r="F20" s="33"/>
      <c r="G20" s="33"/>
      <c r="H20" s="33"/>
      <c r="I20" s="33"/>
      <c r="J20" s="33"/>
      <c r="K20" s="33" t="s">
        <v>809</v>
      </c>
      <c r="L20" s="33"/>
      <c r="M20" s="33"/>
      <c r="N20" s="33"/>
      <c r="O20" s="33"/>
      <c r="P20" s="33"/>
      <c r="Q20" s="33" t="s">
        <v>810</v>
      </c>
      <c r="R20" s="34"/>
      <c r="S20" s="102"/>
      <c r="T20" s="34"/>
      <c r="U20" s="46"/>
      <c r="V20" s="46"/>
      <c r="W20" s="33" t="s">
        <v>477</v>
      </c>
      <c r="X20" s="46"/>
      <c r="Y20" s="46"/>
      <c r="Z20" s="1726" t="str">
        <f>IF(履歴書!F8="","",IF(履歴書!F10="",履歴書!F8,"②"&amp;履歴書!F10))</f>
        <v/>
      </c>
      <c r="AA20" s="1726"/>
      <c r="AB20" s="1726"/>
      <c r="AC20" s="1726"/>
      <c r="AD20" s="1726"/>
      <c r="AE20" s="1726"/>
      <c r="AF20" s="1726"/>
      <c r="AG20" s="34"/>
      <c r="AH20" s="110"/>
    </row>
    <row r="21" spans="1:34" s="10" customFormat="1" ht="13.5" customHeight="1">
      <c r="A21" s="30"/>
      <c r="B21" s="34" t="s">
        <v>811</v>
      </c>
      <c r="C21" s="34"/>
      <c r="D21" s="34"/>
      <c r="E21" s="34"/>
      <c r="F21" s="34"/>
      <c r="G21" s="1727" t="str">
        <f>IF(履歴書!K9="","",
"①"&amp;UPPER(TRIM(SUBSTITUTE(履歴書!K7,"　"," "))))</f>
        <v/>
      </c>
      <c r="H21" s="1727"/>
      <c r="I21" s="1727"/>
      <c r="J21" s="1727"/>
      <c r="K21" s="1727"/>
      <c r="L21" s="1727"/>
      <c r="M21" s="1727"/>
      <c r="N21" s="1727"/>
      <c r="O21" s="1728" t="s">
        <v>812</v>
      </c>
      <c r="P21" s="1728"/>
      <c r="Q21" s="1728"/>
      <c r="R21" s="1728"/>
      <c r="S21" s="1728"/>
      <c r="T21" s="1728"/>
      <c r="U21" s="1728"/>
      <c r="V21" s="1728"/>
      <c r="W21" s="1728"/>
      <c r="X21" s="1729" t="str">
        <f>IF(履歴書!AF9="","","①"&amp;YEAR(履歴書!AF7))</f>
        <v/>
      </c>
      <c r="Y21" s="1729"/>
      <c r="Z21" s="1729"/>
      <c r="AA21" s="1729"/>
      <c r="AB21" s="1729"/>
      <c r="AC21" s="102" t="s">
        <v>450</v>
      </c>
      <c r="AD21" s="1729" t="str">
        <f>IF(履歴書!AF9="","","①"&amp;MONTH(履歴書!AF7))</f>
        <v/>
      </c>
      <c r="AE21" s="1729"/>
      <c r="AF21" s="1495" t="s">
        <v>451</v>
      </c>
      <c r="AG21" s="1495"/>
      <c r="AH21" s="56"/>
    </row>
    <row r="22" spans="1:34" s="16" customFormat="1" ht="12.75" customHeight="1">
      <c r="A22" s="30"/>
      <c r="B22" s="34"/>
      <c r="C22" s="33" t="s">
        <v>813</v>
      </c>
      <c r="D22" s="33"/>
      <c r="E22" s="33"/>
      <c r="F22" s="33"/>
      <c r="G22" s="1715" t="str">
        <f>IF(履歴書!K7="","",
IF(履歴書!K9="",
UPPER(TRIM(SUBSTITUTE(履歴書!K7,"　"," "))),
"②"&amp;UPPER(TRIM(SUBSTITUTE(履歴書!K9,"　"," ")))))</f>
        <v/>
      </c>
      <c r="H22" s="1715"/>
      <c r="I22" s="1715"/>
      <c r="J22" s="1715"/>
      <c r="K22" s="1715"/>
      <c r="L22" s="1715"/>
      <c r="M22" s="1715"/>
      <c r="N22" s="1715"/>
      <c r="O22" s="34"/>
      <c r="P22" s="1716" t="s">
        <v>814</v>
      </c>
      <c r="Q22" s="1716"/>
      <c r="R22" s="1716"/>
      <c r="S22" s="1716"/>
      <c r="T22" s="1716"/>
      <c r="U22" s="1716"/>
      <c r="V22" s="1716"/>
      <c r="W22" s="1716"/>
      <c r="X22" s="1717" t="str">
        <f>IF(履歴書!AF7="","",IF(履歴書!AF9="",YEAR(履歴書!AF7),"②"&amp;YEAR(履歴書!AF9)))</f>
        <v/>
      </c>
      <c r="Y22" s="1717"/>
      <c r="Z22" s="1717"/>
      <c r="AA22" s="1717"/>
      <c r="AB22" s="1717"/>
      <c r="AC22" s="140" t="s">
        <v>454</v>
      </c>
      <c r="AD22" s="1717" t="str">
        <f>IF(履歴書!AF7="","",IF(履歴書!AF9="",MONTH(履歴書!AF7),"②"&amp;MONTH(履歴書!AF9)))</f>
        <v/>
      </c>
      <c r="AE22" s="1717"/>
      <c r="AF22" s="1718" t="s">
        <v>455</v>
      </c>
      <c r="AG22" s="1718"/>
      <c r="AH22" s="110"/>
    </row>
    <row r="23" spans="1:34" s="129" customFormat="1" ht="2.25" customHeight="1">
      <c r="A23" s="132"/>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142"/>
    </row>
    <row r="24" spans="1:34" s="34" customFormat="1" ht="12.9" customHeight="1">
      <c r="A24" s="30" t="s">
        <v>815</v>
      </c>
      <c r="M24" s="33"/>
      <c r="AH24" s="110"/>
    </row>
    <row r="25" spans="1:34" s="16" customFormat="1" ht="12.75" customHeight="1">
      <c r="A25" s="30"/>
      <c r="B25" s="1719" t="s">
        <v>816</v>
      </c>
      <c r="C25" s="1719"/>
      <c r="D25" s="1719"/>
      <c r="E25" s="1719"/>
      <c r="F25" s="1719"/>
      <c r="G25" s="1719"/>
      <c r="H25" s="1719"/>
      <c r="I25" s="1719"/>
      <c r="J25" s="1719"/>
      <c r="K25" s="1719"/>
      <c r="L25" s="1719"/>
      <c r="M25" s="1719"/>
      <c r="N25" s="1719"/>
      <c r="O25" s="1719"/>
      <c r="P25" s="1719"/>
      <c r="Q25" s="1719"/>
      <c r="R25" s="1719"/>
      <c r="S25" s="1719"/>
      <c r="T25" s="1719"/>
      <c r="U25" s="1719"/>
      <c r="V25" s="1719"/>
      <c r="W25" s="1719"/>
      <c r="X25" s="1719"/>
      <c r="Y25" s="1719"/>
      <c r="Z25" s="1719"/>
      <c r="AA25" s="1719"/>
      <c r="AB25" s="1719"/>
      <c r="AC25" s="1719"/>
      <c r="AD25" s="1719"/>
      <c r="AE25" s="1719"/>
      <c r="AF25" s="1719"/>
      <c r="AG25" s="1719"/>
      <c r="AH25" s="1720"/>
    </row>
    <row r="26" spans="1:34" s="31" customFormat="1" ht="13.35" customHeight="1">
      <c r="A26" s="1721" t="s">
        <v>479</v>
      </c>
      <c r="B26" s="1722"/>
      <c r="C26" s="1722"/>
      <c r="D26" s="1723"/>
      <c r="E26" s="1721" t="s">
        <v>480</v>
      </c>
      <c r="F26" s="1722"/>
      <c r="G26" s="1722"/>
      <c r="H26" s="1723"/>
      <c r="I26" s="1724"/>
      <c r="J26" s="1724"/>
      <c r="K26" s="1724"/>
      <c r="L26" s="1724"/>
      <c r="M26" s="1724"/>
      <c r="N26" s="1724"/>
      <c r="O26" s="1724"/>
      <c r="P26" s="1724"/>
      <c r="Q26" s="1724"/>
      <c r="R26" s="1721" t="s">
        <v>479</v>
      </c>
      <c r="S26" s="1722"/>
      <c r="T26" s="1722"/>
      <c r="U26" s="1723"/>
      <c r="V26" s="1721" t="s">
        <v>480</v>
      </c>
      <c r="W26" s="1722"/>
      <c r="X26" s="1722"/>
      <c r="Y26" s="1723"/>
      <c r="Z26" s="1724"/>
      <c r="AA26" s="1724"/>
      <c r="AB26" s="1724"/>
      <c r="AC26" s="1724"/>
      <c r="AD26" s="1724"/>
      <c r="AE26" s="1724"/>
      <c r="AF26" s="1724"/>
      <c r="AG26" s="1724"/>
      <c r="AH26" s="1725"/>
    </row>
    <row r="27" spans="1:34" s="31" customFormat="1" ht="13.35" customHeight="1">
      <c r="A27" s="1706" t="s">
        <v>817</v>
      </c>
      <c r="B27" s="1707"/>
      <c r="C27" s="1707"/>
      <c r="D27" s="1708"/>
      <c r="E27" s="1706" t="s">
        <v>818</v>
      </c>
      <c r="F27" s="1707"/>
      <c r="G27" s="1707"/>
      <c r="H27" s="1708"/>
      <c r="I27" s="1495" t="s">
        <v>478</v>
      </c>
      <c r="J27" s="1495"/>
      <c r="K27" s="1495"/>
      <c r="L27" s="1495"/>
      <c r="M27" s="1495"/>
      <c r="N27" s="1495"/>
      <c r="O27" s="1495"/>
      <c r="P27" s="1495"/>
      <c r="Q27" s="1495"/>
      <c r="R27" s="1706" t="s">
        <v>817</v>
      </c>
      <c r="S27" s="1707"/>
      <c r="T27" s="1707"/>
      <c r="U27" s="1708"/>
      <c r="V27" s="1706" t="s">
        <v>818</v>
      </c>
      <c r="W27" s="1707"/>
      <c r="X27" s="1707"/>
      <c r="Y27" s="1708"/>
      <c r="Z27" s="1495" t="s">
        <v>478</v>
      </c>
      <c r="AA27" s="1495"/>
      <c r="AB27" s="1495"/>
      <c r="AC27" s="1495"/>
      <c r="AD27" s="1495"/>
      <c r="AE27" s="1495"/>
      <c r="AF27" s="1495"/>
      <c r="AG27" s="1495"/>
      <c r="AH27" s="1709"/>
    </row>
    <row r="28" spans="1:34" s="31" customFormat="1" ht="13.35" customHeight="1">
      <c r="A28" s="1710" t="s">
        <v>450</v>
      </c>
      <c r="B28" s="1711"/>
      <c r="C28" s="1495" t="s">
        <v>451</v>
      </c>
      <c r="D28" s="1709"/>
      <c r="E28" s="1710" t="s">
        <v>450</v>
      </c>
      <c r="F28" s="1711"/>
      <c r="G28" s="1495" t="s">
        <v>451</v>
      </c>
      <c r="H28" s="1709"/>
      <c r="I28" s="1712" t="s">
        <v>819</v>
      </c>
      <c r="J28" s="1713"/>
      <c r="K28" s="1713"/>
      <c r="L28" s="1713"/>
      <c r="M28" s="1713"/>
      <c r="N28" s="1713"/>
      <c r="O28" s="1713"/>
      <c r="P28" s="1713"/>
      <c r="Q28" s="1714"/>
      <c r="R28" s="1710" t="s">
        <v>450</v>
      </c>
      <c r="S28" s="1711"/>
      <c r="T28" s="1495" t="s">
        <v>451</v>
      </c>
      <c r="U28" s="1709"/>
      <c r="V28" s="1710" t="s">
        <v>450</v>
      </c>
      <c r="W28" s="1711"/>
      <c r="X28" s="1495" t="s">
        <v>451</v>
      </c>
      <c r="Y28" s="1709"/>
      <c r="Z28" s="1712" t="s">
        <v>819</v>
      </c>
      <c r="AA28" s="1713"/>
      <c r="AB28" s="1713"/>
      <c r="AC28" s="1713"/>
      <c r="AD28" s="1713"/>
      <c r="AE28" s="1713"/>
      <c r="AF28" s="1713"/>
      <c r="AG28" s="1713"/>
      <c r="AH28" s="1714"/>
    </row>
    <row r="29" spans="1:34" s="31" customFormat="1" ht="13.35" customHeight="1">
      <c r="A29" s="1684" t="s">
        <v>454</v>
      </c>
      <c r="B29" s="1685"/>
      <c r="C29" s="1686" t="s">
        <v>455</v>
      </c>
      <c r="D29" s="1687"/>
      <c r="E29" s="1684" t="s">
        <v>454</v>
      </c>
      <c r="F29" s="1685"/>
      <c r="G29" s="1686" t="s">
        <v>455</v>
      </c>
      <c r="H29" s="1687"/>
      <c r="I29" s="136"/>
      <c r="J29" s="136"/>
      <c r="K29" s="136"/>
      <c r="L29" s="136"/>
      <c r="M29" s="136"/>
      <c r="N29" s="136"/>
      <c r="O29" s="136"/>
      <c r="P29" s="136"/>
      <c r="Q29" s="136"/>
      <c r="R29" s="1684" t="s">
        <v>454</v>
      </c>
      <c r="S29" s="1685"/>
      <c r="T29" s="1686" t="s">
        <v>455</v>
      </c>
      <c r="U29" s="1687"/>
      <c r="V29" s="1684" t="s">
        <v>454</v>
      </c>
      <c r="W29" s="1685"/>
      <c r="X29" s="1686" t="s">
        <v>455</v>
      </c>
      <c r="Y29" s="1687"/>
      <c r="Z29" s="136"/>
      <c r="AA29" s="136"/>
      <c r="AB29" s="136"/>
      <c r="AC29" s="136"/>
      <c r="AD29" s="136"/>
      <c r="AE29" s="136"/>
      <c r="AF29" s="136"/>
      <c r="AG29" s="136"/>
      <c r="AH29" s="143"/>
    </row>
    <row r="30" spans="1:34" s="31" customFormat="1" ht="13.35" customHeight="1">
      <c r="A30" s="1653" t="str">
        <f>IF(履歴書!A14="","",YEAR(履歴書!A14))</f>
        <v/>
      </c>
      <c r="B30" s="1654"/>
      <c r="C30" s="1657" t="str">
        <f>IF(履歴書!A14="","",MONTH(履歴書!A14))</f>
        <v/>
      </c>
      <c r="D30" s="1658"/>
      <c r="E30" s="1653" t="str">
        <f>IF(履歴書!E14="","",YEAR(履歴書!E14))</f>
        <v/>
      </c>
      <c r="F30" s="1658"/>
      <c r="G30" s="1654" t="str">
        <f>IF(履歴書!E14="","",MONTH(履歴書!E14))</f>
        <v/>
      </c>
      <c r="H30" s="1658"/>
      <c r="I30" s="1661" t="str">
        <f>IF(履歴書!I14="","",
UPPER(TRIM(SUBSTITUTE(履歴書!I14,"　"," "))))</f>
        <v/>
      </c>
      <c r="J30" s="1662"/>
      <c r="K30" s="1662"/>
      <c r="L30" s="1662"/>
      <c r="M30" s="1662"/>
      <c r="N30" s="1662"/>
      <c r="O30" s="1662"/>
      <c r="P30" s="1662"/>
      <c r="Q30" s="1663"/>
      <c r="R30" s="1653" t="str">
        <f>IF(履歴書!T14="","",YEAR(履歴書!T14))</f>
        <v/>
      </c>
      <c r="S30" s="1658"/>
      <c r="T30" s="1657" t="str">
        <f>IF(履歴書!T14="","",MONTH(履歴書!T14))</f>
        <v/>
      </c>
      <c r="U30" s="1704"/>
      <c r="V30" s="1653" t="str">
        <f>IF(履歴書!X14="","",YEAR(履歴書!X14))</f>
        <v/>
      </c>
      <c r="W30" s="1658"/>
      <c r="X30" s="1657" t="str">
        <f>IF(履歴書!X14="","",MONTH(履歴書!X14))</f>
        <v/>
      </c>
      <c r="Y30" s="1704"/>
      <c r="Z30" s="1661" t="str">
        <f>IF(履歴書!AB14="","",
UPPER(TRIM(SUBSTITUTE(履歴書!AB14,"　"," "))))</f>
        <v/>
      </c>
      <c r="AA30" s="1662"/>
      <c r="AB30" s="1662"/>
      <c r="AC30" s="1662"/>
      <c r="AD30" s="1662"/>
      <c r="AE30" s="1662"/>
      <c r="AF30" s="1662"/>
      <c r="AG30" s="1662"/>
      <c r="AH30" s="1663"/>
    </row>
    <row r="31" spans="1:34" s="31" customFormat="1" ht="13.35" customHeight="1">
      <c r="A31" s="1655"/>
      <c r="B31" s="1656"/>
      <c r="C31" s="1659"/>
      <c r="D31" s="1660"/>
      <c r="E31" s="1655"/>
      <c r="F31" s="1660"/>
      <c r="G31" s="1656"/>
      <c r="H31" s="1660"/>
      <c r="I31" s="1664"/>
      <c r="J31" s="1665"/>
      <c r="K31" s="1665"/>
      <c r="L31" s="1665"/>
      <c r="M31" s="1665"/>
      <c r="N31" s="1665"/>
      <c r="O31" s="1665"/>
      <c r="P31" s="1665"/>
      <c r="Q31" s="1666"/>
      <c r="R31" s="1655"/>
      <c r="S31" s="1660"/>
      <c r="T31" s="1659"/>
      <c r="U31" s="1681"/>
      <c r="V31" s="1655"/>
      <c r="W31" s="1660"/>
      <c r="X31" s="1659"/>
      <c r="Y31" s="1681"/>
      <c r="Z31" s="1664"/>
      <c r="AA31" s="1665"/>
      <c r="AB31" s="1665"/>
      <c r="AC31" s="1665"/>
      <c r="AD31" s="1665"/>
      <c r="AE31" s="1665"/>
      <c r="AF31" s="1665"/>
      <c r="AG31" s="1665"/>
      <c r="AH31" s="1666"/>
    </row>
    <row r="32" spans="1:34" s="31" customFormat="1" ht="13.35" customHeight="1">
      <c r="A32" s="1667" t="str">
        <f>IF(履歴書!A15="","",YEAR(履歴書!A15))</f>
        <v/>
      </c>
      <c r="B32" s="1682"/>
      <c r="C32" s="1671" t="str">
        <f>IF(履歴書!A15="","",MONTH(履歴書!A15))</f>
        <v/>
      </c>
      <c r="D32" s="1672"/>
      <c r="E32" s="1667" t="str">
        <f>IF(履歴書!E15="","",YEAR(履歴書!E15))</f>
        <v/>
      </c>
      <c r="F32" s="1668"/>
      <c r="G32" s="1682" t="str">
        <f>IF(履歴書!E15="","",MONTH(履歴書!E15))</f>
        <v/>
      </c>
      <c r="H32" s="1672"/>
      <c r="I32" s="1675" t="str">
        <f>IF(履歴書!I15="","",
UPPER(TRIM(SUBSTITUTE(履歴書!I15,"　"," "))))</f>
        <v/>
      </c>
      <c r="J32" s="1676"/>
      <c r="K32" s="1676"/>
      <c r="L32" s="1676"/>
      <c r="M32" s="1676"/>
      <c r="N32" s="1676"/>
      <c r="O32" s="1676"/>
      <c r="P32" s="1676"/>
      <c r="Q32" s="1677"/>
      <c r="R32" s="1667" t="str">
        <f>IF(履歴書!T15="","",YEAR(履歴書!T15))</f>
        <v/>
      </c>
      <c r="S32" s="1668"/>
      <c r="T32" s="1671" t="str">
        <f>IF(履歴書!T15="","",MONTH(履歴書!T15))</f>
        <v/>
      </c>
      <c r="U32" s="1672"/>
      <c r="V32" s="1667" t="str">
        <f>IF(履歴書!X15="","",YEAR(履歴書!X15))</f>
        <v/>
      </c>
      <c r="W32" s="1668"/>
      <c r="X32" s="1671" t="str">
        <f>IF(履歴書!X15="","",MONTH(履歴書!X15))</f>
        <v/>
      </c>
      <c r="Y32" s="1672"/>
      <c r="Z32" s="1675" t="str">
        <f>IF(履歴書!AB15="","",
UPPER(TRIM(SUBSTITUTE(履歴書!AB15,"　"," "))))</f>
        <v/>
      </c>
      <c r="AA32" s="1676"/>
      <c r="AB32" s="1676"/>
      <c r="AC32" s="1676"/>
      <c r="AD32" s="1676"/>
      <c r="AE32" s="1676"/>
      <c r="AF32" s="1676"/>
      <c r="AG32" s="1676"/>
      <c r="AH32" s="1677"/>
    </row>
    <row r="33" spans="1:34" s="31" customFormat="1" ht="13.35" customHeight="1">
      <c r="A33" s="1655"/>
      <c r="B33" s="1656"/>
      <c r="C33" s="1659"/>
      <c r="D33" s="1681"/>
      <c r="E33" s="1655"/>
      <c r="F33" s="1660"/>
      <c r="G33" s="1656"/>
      <c r="H33" s="1681"/>
      <c r="I33" s="1664"/>
      <c r="J33" s="1665"/>
      <c r="K33" s="1665"/>
      <c r="L33" s="1665"/>
      <c r="M33" s="1665"/>
      <c r="N33" s="1665"/>
      <c r="O33" s="1665"/>
      <c r="P33" s="1665"/>
      <c r="Q33" s="1666"/>
      <c r="R33" s="1655"/>
      <c r="S33" s="1660"/>
      <c r="T33" s="1659"/>
      <c r="U33" s="1681"/>
      <c r="V33" s="1655"/>
      <c r="W33" s="1660"/>
      <c r="X33" s="1659"/>
      <c r="Y33" s="1681"/>
      <c r="Z33" s="1664"/>
      <c r="AA33" s="1665"/>
      <c r="AB33" s="1665"/>
      <c r="AC33" s="1665"/>
      <c r="AD33" s="1665"/>
      <c r="AE33" s="1665"/>
      <c r="AF33" s="1665"/>
      <c r="AG33" s="1665"/>
      <c r="AH33" s="1666"/>
    </row>
    <row r="34" spans="1:34" s="31" customFormat="1" ht="13.35" customHeight="1">
      <c r="A34" s="1667" t="str">
        <f>IF(履歴書!A16="","",YEAR(履歴書!A16))</f>
        <v/>
      </c>
      <c r="B34" s="1682"/>
      <c r="C34" s="1671" t="str">
        <f>IF(履歴書!A16="","",MONTH(履歴書!A16))</f>
        <v/>
      </c>
      <c r="D34" s="1672"/>
      <c r="E34" s="1667" t="str">
        <f>IF(履歴書!E16="","",YEAR(履歴書!E16))</f>
        <v/>
      </c>
      <c r="F34" s="1668"/>
      <c r="G34" s="1682" t="str">
        <f>IF(履歴書!E16="","",MONTH(履歴書!E16))</f>
        <v/>
      </c>
      <c r="H34" s="1672"/>
      <c r="I34" s="1675" t="str">
        <f>IF(履歴書!I16="","",
UPPER(TRIM(SUBSTITUTE(履歴書!I16,"　"," "))))</f>
        <v/>
      </c>
      <c r="J34" s="1676"/>
      <c r="K34" s="1676"/>
      <c r="L34" s="1676"/>
      <c r="M34" s="1676"/>
      <c r="N34" s="1676"/>
      <c r="O34" s="1676"/>
      <c r="P34" s="1676"/>
      <c r="Q34" s="1677"/>
      <c r="R34" s="1667" t="str">
        <f>IF(履歴書!T16="","",YEAR(履歴書!T16))</f>
        <v/>
      </c>
      <c r="S34" s="1668"/>
      <c r="T34" s="1671" t="str">
        <f>IF(履歴書!T16="","",MONTH(履歴書!T16))</f>
        <v/>
      </c>
      <c r="U34" s="1672"/>
      <c r="V34" s="1667" t="str">
        <f>IF(履歴書!X16="","",YEAR(履歴書!X16))</f>
        <v/>
      </c>
      <c r="W34" s="1668"/>
      <c r="X34" s="1671" t="str">
        <f>IF(履歴書!X16="","",MONTH(履歴書!X16))</f>
        <v/>
      </c>
      <c r="Y34" s="1672"/>
      <c r="Z34" s="1675" t="str">
        <f>IF(履歴書!AB16="","",
UPPER(TRIM(SUBSTITUTE(履歴書!AB16,"　"," "))))</f>
        <v/>
      </c>
      <c r="AA34" s="1676"/>
      <c r="AB34" s="1676"/>
      <c r="AC34" s="1676"/>
      <c r="AD34" s="1676"/>
      <c r="AE34" s="1676"/>
      <c r="AF34" s="1676"/>
      <c r="AG34" s="1676"/>
      <c r="AH34" s="1677"/>
    </row>
    <row r="35" spans="1:34" s="31" customFormat="1" ht="13.35" customHeight="1">
      <c r="A35" s="1669"/>
      <c r="B35" s="1683"/>
      <c r="C35" s="1673"/>
      <c r="D35" s="1674"/>
      <c r="E35" s="1669"/>
      <c r="F35" s="1670"/>
      <c r="G35" s="1683"/>
      <c r="H35" s="1674"/>
      <c r="I35" s="1678"/>
      <c r="J35" s="1679"/>
      <c r="K35" s="1679"/>
      <c r="L35" s="1679"/>
      <c r="M35" s="1679"/>
      <c r="N35" s="1679"/>
      <c r="O35" s="1679"/>
      <c r="P35" s="1679"/>
      <c r="Q35" s="1680"/>
      <c r="R35" s="1669"/>
      <c r="S35" s="1670"/>
      <c r="T35" s="1673"/>
      <c r="U35" s="1674"/>
      <c r="V35" s="1669"/>
      <c r="W35" s="1670"/>
      <c r="X35" s="1673"/>
      <c r="Y35" s="1674"/>
      <c r="Z35" s="1678"/>
      <c r="AA35" s="1679"/>
      <c r="AB35" s="1679"/>
      <c r="AC35" s="1679"/>
      <c r="AD35" s="1679"/>
      <c r="AE35" s="1679"/>
      <c r="AF35" s="1679"/>
      <c r="AG35" s="1679"/>
      <c r="AH35" s="1680"/>
    </row>
    <row r="36" spans="1:34" s="16" customFormat="1" ht="2.25" customHeight="1">
      <c r="A36" s="30"/>
      <c r="B36" s="34"/>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110"/>
    </row>
    <row r="37" spans="1:34" s="16" customFormat="1" ht="13.5" customHeight="1">
      <c r="A37" s="30" t="s">
        <v>820</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110"/>
    </row>
    <row r="38" spans="1:34" s="16" customFormat="1" ht="12.75" customHeight="1">
      <c r="A38" s="30"/>
      <c r="B38" s="1705" t="s">
        <v>821</v>
      </c>
      <c r="C38" s="1705"/>
      <c r="D38" s="1705"/>
      <c r="E38" s="1705"/>
      <c r="F38" s="1705"/>
      <c r="G38" s="1705"/>
      <c r="H38" s="1705"/>
      <c r="I38" s="1705"/>
      <c r="J38" s="1705"/>
      <c r="K38" s="1705"/>
      <c r="L38" s="1705"/>
      <c r="M38" s="1705"/>
      <c r="N38" s="1705"/>
      <c r="O38" s="1705"/>
      <c r="P38" s="1705"/>
      <c r="Q38" s="1705"/>
      <c r="R38" s="1705"/>
      <c r="S38" s="1705"/>
      <c r="T38" s="1705"/>
      <c r="U38" s="1705"/>
      <c r="V38" s="1705"/>
      <c r="W38" s="1705"/>
      <c r="X38" s="1705"/>
      <c r="Y38" s="1705"/>
      <c r="Z38" s="1705"/>
      <c r="AA38" s="1705"/>
      <c r="AB38" s="1705"/>
      <c r="AC38" s="1705"/>
      <c r="AD38" s="1705"/>
      <c r="AE38" s="1705"/>
      <c r="AF38" s="1705"/>
      <c r="AG38" s="1705"/>
      <c r="AH38" s="110"/>
    </row>
    <row r="39" spans="1:34" s="16" customFormat="1" ht="12.75" customHeight="1">
      <c r="A39" s="30"/>
      <c r="B39" s="1705"/>
      <c r="C39" s="1705"/>
      <c r="D39" s="1705"/>
      <c r="E39" s="1705"/>
      <c r="F39" s="1705"/>
      <c r="G39" s="1705"/>
      <c r="H39" s="1705"/>
      <c r="I39" s="1705"/>
      <c r="J39" s="1705"/>
      <c r="K39" s="1705"/>
      <c r="L39" s="1705"/>
      <c r="M39" s="1705"/>
      <c r="N39" s="1705"/>
      <c r="O39" s="1705"/>
      <c r="P39" s="1705"/>
      <c r="Q39" s="1705"/>
      <c r="R39" s="1705"/>
      <c r="S39" s="1705"/>
      <c r="T39" s="1705"/>
      <c r="U39" s="1705"/>
      <c r="V39" s="1705"/>
      <c r="W39" s="1705"/>
      <c r="X39" s="1705"/>
      <c r="Y39" s="1705"/>
      <c r="Z39" s="1705"/>
      <c r="AA39" s="1705"/>
      <c r="AB39" s="1705"/>
      <c r="AC39" s="1705"/>
      <c r="AD39" s="1705"/>
      <c r="AE39" s="1705"/>
      <c r="AF39" s="1705"/>
      <c r="AG39" s="1705"/>
      <c r="AH39" s="110"/>
    </row>
    <row r="40" spans="1:34" s="16" customFormat="1" ht="13.5" customHeight="1">
      <c r="A40" s="30"/>
      <c r="B40" s="102" t="str">
        <f>IF(履歴書!J67="","□","■")</f>
        <v>□</v>
      </c>
      <c r="C40" s="34" t="s">
        <v>822</v>
      </c>
      <c r="D40" s="103"/>
      <c r="E40" s="103"/>
      <c r="F40" s="103"/>
      <c r="G40" s="34"/>
      <c r="H40" s="34"/>
      <c r="I40" s="33" t="s">
        <v>823</v>
      </c>
      <c r="J40" s="50"/>
      <c r="K40" s="50"/>
      <c r="L40" s="34"/>
      <c r="M40" s="50"/>
      <c r="N40" s="34"/>
      <c r="O40" s="50"/>
      <c r="P40" s="103"/>
      <c r="Q40" s="103"/>
      <c r="R40" s="103"/>
      <c r="S40" s="103"/>
      <c r="T40" s="103"/>
      <c r="U40" s="103"/>
      <c r="V40" s="103"/>
      <c r="W40" s="103"/>
      <c r="X40" s="103"/>
      <c r="Y40" s="103"/>
      <c r="Z40" s="103"/>
      <c r="AA40" s="103"/>
      <c r="AB40" s="103"/>
      <c r="AC40" s="103"/>
      <c r="AD40" s="50"/>
      <c r="AE40" s="34"/>
      <c r="AF40" s="1703"/>
      <c r="AG40" s="1703"/>
      <c r="AH40" s="110"/>
    </row>
    <row r="41" spans="1:34" s="16" customFormat="1" ht="12.75" customHeight="1">
      <c r="A41" s="30"/>
      <c r="B41" s="34" t="s">
        <v>824</v>
      </c>
      <c r="C41" s="33"/>
      <c r="D41" s="33"/>
      <c r="E41" s="33"/>
      <c r="F41" s="33" t="s">
        <v>518</v>
      </c>
      <c r="G41" s="34"/>
      <c r="H41" s="33"/>
      <c r="I41" s="33"/>
      <c r="J41" s="33"/>
      <c r="K41" s="33"/>
      <c r="L41" s="33"/>
      <c r="M41" s="33"/>
      <c r="N41" s="33"/>
      <c r="O41" s="33"/>
      <c r="P41" s="33"/>
      <c r="Q41" s="33"/>
      <c r="R41" s="33"/>
      <c r="S41" s="34"/>
      <c r="T41" s="34" t="s">
        <v>825</v>
      </c>
      <c r="U41" s="34"/>
      <c r="V41" s="33"/>
      <c r="W41" s="33"/>
      <c r="X41" s="33"/>
      <c r="Y41" s="34"/>
      <c r="Z41" s="33" t="s">
        <v>826</v>
      </c>
      <c r="AA41" s="33"/>
      <c r="AB41" s="33"/>
      <c r="AC41" s="33"/>
      <c r="AD41" s="33"/>
      <c r="AE41" s="33"/>
      <c r="AF41" s="33"/>
      <c r="AG41" s="34"/>
      <c r="AH41" s="110"/>
    </row>
    <row r="42" spans="1:34" s="16" customFormat="1" ht="13.5" customHeight="1">
      <c r="A42" s="30"/>
      <c r="B42" s="34"/>
      <c r="C42" s="34"/>
      <c r="D42" s="34"/>
      <c r="E42" s="1694" t="str">
        <f>IF(履歴書!J70="","","①"&amp;履歴書!J67&amp;"("&amp;YEAR(履歴書!AB67)&amp;"/"&amp;MONTH(履歴書!AB67)&amp;")")</f>
        <v/>
      </c>
      <c r="F42" s="1694"/>
      <c r="G42" s="1694"/>
      <c r="H42" s="1694"/>
      <c r="I42" s="1694"/>
      <c r="J42" s="1694"/>
      <c r="K42" s="1694"/>
      <c r="L42" s="1694"/>
      <c r="M42" s="1694"/>
      <c r="N42" s="1694"/>
      <c r="O42" s="1694"/>
      <c r="P42" s="1694"/>
      <c r="Q42" s="1694"/>
      <c r="R42" s="1694"/>
      <c r="S42" s="1694"/>
      <c r="T42" s="34"/>
      <c r="U42" s="34"/>
      <c r="V42" s="1699" t="str">
        <f>IF(履歴書!AK70="","","①"&amp;履歴書!AK67)</f>
        <v/>
      </c>
      <c r="W42" s="1699"/>
      <c r="X42" s="1699"/>
      <c r="Y42" s="1699"/>
      <c r="Z42" s="1699"/>
      <c r="AA42" s="1699"/>
      <c r="AB42" s="1699"/>
      <c r="AC42" s="1699"/>
      <c r="AD42" s="1699"/>
      <c r="AE42" s="1699"/>
      <c r="AF42" s="1699"/>
      <c r="AG42" s="1699"/>
      <c r="AH42" s="110"/>
    </row>
    <row r="43" spans="1:34" s="5" customFormat="1" ht="12.75" customHeight="1">
      <c r="A43" s="135"/>
      <c r="B43" s="51"/>
      <c r="C43" s="51"/>
      <c r="D43" s="51"/>
      <c r="E43" s="1679" t="str">
        <f>IF(履歴書!J67="","",IF(履歴書!J70="",履歴書!J67&amp;"("&amp;YEAR(履歴書!AB67)&amp;"/"&amp;MONTH(履歴書!AB67)&amp;")","②"&amp;履歴書!J70&amp;"("&amp;YEAR(履歴書!AB70)&amp;"/"&amp;MONTH(履歴書!AB70)&amp;")"))</f>
        <v/>
      </c>
      <c r="F43" s="1679"/>
      <c r="G43" s="1679"/>
      <c r="H43" s="1679"/>
      <c r="I43" s="1679"/>
      <c r="J43" s="1679"/>
      <c r="K43" s="1679"/>
      <c r="L43" s="1679"/>
      <c r="M43" s="1679"/>
      <c r="N43" s="1679"/>
      <c r="O43" s="1679"/>
      <c r="P43" s="1679"/>
      <c r="Q43" s="1679"/>
      <c r="R43" s="1679"/>
      <c r="S43" s="1679"/>
      <c r="T43" s="33"/>
      <c r="U43" s="33"/>
      <c r="V43" s="1679" t="str">
        <f>IF(履歴書!AK67="","",IF(履歴書!AK70="",履歴書!AK67,"②"&amp;履歴書!AK70))</f>
        <v/>
      </c>
      <c r="W43" s="1679"/>
      <c r="X43" s="1679"/>
      <c r="Y43" s="1679"/>
      <c r="Z43" s="1679"/>
      <c r="AA43" s="1679"/>
      <c r="AB43" s="1679"/>
      <c r="AC43" s="1679"/>
      <c r="AD43" s="1679"/>
      <c r="AE43" s="1679"/>
      <c r="AF43" s="1679"/>
      <c r="AG43" s="1679"/>
      <c r="AH43" s="144"/>
    </row>
    <row r="44" spans="1:34" s="5" customFormat="1" ht="2.25" customHeight="1">
      <c r="A44" s="135"/>
      <c r="B44" s="51"/>
      <c r="C44" s="51"/>
      <c r="D44" s="51"/>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144"/>
    </row>
    <row r="45" spans="1:34" s="129" customFormat="1" ht="13.5" customHeight="1">
      <c r="A45" s="132"/>
      <c r="B45" s="102" t="str">
        <f>IF(履歴書!A60="","□","■")</f>
        <v>□</v>
      </c>
      <c r="C45" s="50" t="s">
        <v>508</v>
      </c>
      <c r="D45" s="50"/>
      <c r="E45" s="50"/>
      <c r="F45" s="50"/>
      <c r="G45" s="50"/>
      <c r="H45" s="50"/>
      <c r="I45" s="50"/>
      <c r="J45" s="50"/>
      <c r="K45" s="50"/>
      <c r="L45" s="50"/>
      <c r="M45" s="50"/>
      <c r="N45" s="50"/>
      <c r="O45" s="50"/>
      <c r="P45" s="33" t="s">
        <v>509</v>
      </c>
      <c r="Q45" s="50"/>
      <c r="R45" s="50"/>
      <c r="S45" s="50"/>
      <c r="T45" s="50"/>
      <c r="U45" s="50"/>
      <c r="V45" s="50"/>
      <c r="W45" s="50"/>
      <c r="X45" s="50"/>
      <c r="Y45" s="50"/>
      <c r="Z45" s="50"/>
      <c r="AA45" s="50"/>
      <c r="AB45" s="50"/>
      <c r="AC45" s="50"/>
      <c r="AD45" s="50"/>
      <c r="AE45" s="50"/>
      <c r="AF45" s="50"/>
      <c r="AG45" s="50"/>
      <c r="AH45" s="142"/>
    </row>
    <row r="46" spans="1:34" s="129" customFormat="1" ht="13.5" customHeight="1">
      <c r="A46" s="132"/>
      <c r="B46" s="50"/>
      <c r="C46" s="50" t="s">
        <v>827</v>
      </c>
      <c r="D46" s="50"/>
      <c r="E46" s="50"/>
      <c r="F46" s="50"/>
      <c r="G46" s="1699" t="str">
        <f>IF(B45="□","",IF(履歴書!A63="","","①"&amp;履歴書!A60))</f>
        <v/>
      </c>
      <c r="H46" s="1699"/>
      <c r="I46" s="1699"/>
      <c r="J46" s="1699"/>
      <c r="K46" s="1699"/>
      <c r="L46" s="1699"/>
      <c r="M46" s="1699"/>
      <c r="N46" s="1699"/>
      <c r="O46" s="1699"/>
      <c r="P46" s="1699"/>
      <c r="Q46" s="1699"/>
      <c r="R46" s="1699"/>
      <c r="S46" s="1699"/>
      <c r="T46" s="1699"/>
      <c r="U46" s="50"/>
      <c r="V46" s="50"/>
      <c r="W46" s="50"/>
      <c r="X46" s="50"/>
      <c r="Y46" s="50"/>
      <c r="Z46" s="50"/>
      <c r="AA46" s="50"/>
      <c r="AB46" s="50"/>
      <c r="AC46" s="50"/>
      <c r="AD46" s="50"/>
      <c r="AE46" s="50"/>
      <c r="AF46" s="50"/>
      <c r="AG46" s="50"/>
      <c r="AH46" s="142"/>
    </row>
    <row r="47" spans="1:34" s="129" customFormat="1" ht="12.75" customHeight="1">
      <c r="A47" s="132"/>
      <c r="B47" s="50"/>
      <c r="C47" s="33" t="s">
        <v>828</v>
      </c>
      <c r="D47" s="50"/>
      <c r="E47" s="50"/>
      <c r="F47" s="50"/>
      <c r="G47" s="1679" t="str">
        <f>IF(B45="□","",IF(履歴書!A60="","",IF(履歴書!A63="",履歴書!A60,"②"&amp;履歴書!A63)))</f>
        <v/>
      </c>
      <c r="H47" s="1679"/>
      <c r="I47" s="1679"/>
      <c r="J47" s="1679"/>
      <c r="K47" s="1679"/>
      <c r="L47" s="1679"/>
      <c r="M47" s="1679"/>
      <c r="N47" s="1679"/>
      <c r="O47" s="1679"/>
      <c r="P47" s="1679"/>
      <c r="Q47" s="1679"/>
      <c r="R47" s="1679"/>
      <c r="S47" s="1679"/>
      <c r="T47" s="1679"/>
      <c r="U47" s="50"/>
      <c r="V47" s="50"/>
      <c r="W47" s="50"/>
      <c r="X47" s="50"/>
      <c r="Y47" s="50"/>
      <c r="Z47" s="50"/>
      <c r="AA47" s="50"/>
      <c r="AB47" s="50"/>
      <c r="AC47" s="50"/>
      <c r="AD47" s="50"/>
      <c r="AE47" s="50"/>
      <c r="AF47" s="50"/>
      <c r="AG47" s="50"/>
      <c r="AH47" s="142"/>
    </row>
    <row r="48" spans="1:34" s="129" customFormat="1" ht="2.25" customHeight="1">
      <c r="A48" s="132"/>
      <c r="B48" s="50"/>
      <c r="C48" s="33"/>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142"/>
    </row>
    <row r="49" spans="1:34" s="129" customFormat="1" ht="13.5" customHeight="1">
      <c r="A49" s="132"/>
      <c r="B49" s="50"/>
      <c r="C49" s="50" t="s">
        <v>829</v>
      </c>
      <c r="D49" s="50"/>
      <c r="E49" s="50"/>
      <c r="F49" s="50"/>
      <c r="G49" s="1702" t="str">
        <f>IF(B45="□","",IF(履歴書!O63="","","①"&amp;YEAR(履歴書!O60)))</f>
        <v/>
      </c>
      <c r="H49" s="1702"/>
      <c r="I49" s="1702"/>
      <c r="J49" s="1702"/>
      <c r="K49" s="1700" t="s">
        <v>450</v>
      </c>
      <c r="L49" s="1700"/>
      <c r="M49" s="1702" t="str">
        <f>IF(B45="□","",IF(履歴書!O63="","","①"&amp;MONTH(履歴書!O60)))</f>
        <v/>
      </c>
      <c r="N49" s="1702"/>
      <c r="O49" s="1700" t="s">
        <v>451</v>
      </c>
      <c r="P49" s="1700"/>
      <c r="Q49" s="1700" t="s">
        <v>315</v>
      </c>
      <c r="R49" s="1700"/>
      <c r="S49" s="1702" t="str">
        <f>IF(B45="□","",IF(履歴書!T63="","","①"&amp;YEAR(履歴書!T60)))</f>
        <v/>
      </c>
      <c r="T49" s="1702"/>
      <c r="U49" s="1702"/>
      <c r="V49" s="1702"/>
      <c r="W49" s="1700" t="s">
        <v>450</v>
      </c>
      <c r="X49" s="1700"/>
      <c r="Y49" s="1702" t="str">
        <f>IF(B45="□","",IF(履歴書!T63="","","①"&amp;MONTH(履歴書!T60)))</f>
        <v/>
      </c>
      <c r="Z49" s="1702"/>
      <c r="AA49" s="1700" t="s">
        <v>451</v>
      </c>
      <c r="AB49" s="1700"/>
      <c r="AC49" s="50" t="s">
        <v>830</v>
      </c>
      <c r="AD49" s="50"/>
      <c r="AE49" s="50"/>
      <c r="AF49" s="50"/>
      <c r="AG49" s="50"/>
      <c r="AH49" s="142"/>
    </row>
    <row r="50" spans="1:34" s="16" customFormat="1" ht="12.75" customHeight="1">
      <c r="A50" s="30"/>
      <c r="B50" s="34"/>
      <c r="C50" s="33" t="s">
        <v>831</v>
      </c>
      <c r="D50" s="33"/>
      <c r="E50" s="51" t="s">
        <v>832</v>
      </c>
      <c r="F50" s="34"/>
      <c r="G50" s="1683" t="str">
        <f>IF(B45="□","",IF(履歴書!O60="","",IF(履歴書!O63="",YEAR(履歴書!O60),"②"&amp;YEAR(履歴書!O63))))</f>
        <v/>
      </c>
      <c r="H50" s="1683"/>
      <c r="I50" s="1683"/>
      <c r="J50" s="1683"/>
      <c r="K50" s="1630" t="s">
        <v>454</v>
      </c>
      <c r="L50" s="1630"/>
      <c r="M50" s="1683" t="str">
        <f>IF(B45="□","",IF(履歴書!O60="","",IF(履歴書!O63="",MONTH(履歴書!O60),"②"&amp;MONTH(履歴書!O63))))</f>
        <v/>
      </c>
      <c r="N50" s="1683"/>
      <c r="O50" s="1630" t="s">
        <v>455</v>
      </c>
      <c r="P50" s="1630"/>
      <c r="Q50" s="1701" t="s">
        <v>323</v>
      </c>
      <c r="R50" s="1701"/>
      <c r="S50" s="1683" t="str">
        <f>IF(B45="□","",IF(履歴書!T60="","",IF(履歴書!T63="",YEAR(履歴書!T60),"②"&amp;YEAR(履歴書!T63))))</f>
        <v/>
      </c>
      <c r="T50" s="1683"/>
      <c r="U50" s="1683"/>
      <c r="V50" s="1683"/>
      <c r="W50" s="1630" t="s">
        <v>454</v>
      </c>
      <c r="X50" s="1630"/>
      <c r="Y50" s="1683" t="str">
        <f>IF(B45="□","",IF(履歴書!T60="","",IF(履歴書!T63="",MONTH(履歴書!T60),"②"&amp;MONTH(履歴書!T63))))</f>
        <v/>
      </c>
      <c r="Z50" s="1683"/>
      <c r="AA50" s="1630" t="s">
        <v>455</v>
      </c>
      <c r="AB50" s="1630"/>
      <c r="AC50" s="34"/>
      <c r="AD50" s="34"/>
      <c r="AE50" s="125"/>
      <c r="AF50" s="34"/>
      <c r="AG50" s="34"/>
      <c r="AH50" s="110"/>
    </row>
    <row r="51" spans="1:34" s="16" customFormat="1" ht="2.25" customHeight="1">
      <c r="A51" s="30"/>
      <c r="B51" s="34"/>
      <c r="C51" s="33"/>
      <c r="D51" s="33"/>
      <c r="E51" s="51"/>
      <c r="F51" s="34"/>
      <c r="G51" s="118"/>
      <c r="H51" s="118"/>
      <c r="I51" s="118"/>
      <c r="J51" s="118"/>
      <c r="K51" s="125"/>
      <c r="L51" s="125"/>
      <c r="M51" s="118"/>
      <c r="N51" s="118"/>
      <c r="O51" s="125"/>
      <c r="P51" s="125"/>
      <c r="Q51" s="125"/>
      <c r="R51" s="125"/>
      <c r="S51" s="118"/>
      <c r="T51" s="118"/>
      <c r="U51" s="118"/>
      <c r="V51" s="118"/>
      <c r="W51" s="125"/>
      <c r="X51" s="125"/>
      <c r="Y51" s="118"/>
      <c r="Z51" s="118"/>
      <c r="AA51" s="125"/>
      <c r="AB51" s="125"/>
      <c r="AC51" s="34"/>
      <c r="AD51" s="34"/>
      <c r="AE51" s="125"/>
      <c r="AF51" s="34"/>
      <c r="AG51" s="34"/>
      <c r="AH51" s="110"/>
    </row>
    <row r="52" spans="1:34" s="16" customFormat="1" ht="13.5" customHeight="1">
      <c r="A52" s="30"/>
      <c r="B52" s="100" t="s">
        <v>529</v>
      </c>
      <c r="C52" s="34" t="s">
        <v>476</v>
      </c>
      <c r="D52" s="34"/>
      <c r="E52" s="34"/>
      <c r="F52" s="1692" t="str">
        <f>IF(B45="□","",IF(履歴書!AE60="","",IF(履歴書!AE63="","(実学習時間："&amp;履歴書!AE60&amp;"時間)","(実学習時間："&amp;SUM(履歴書!AE60:'履歴書'!AE63)&amp;"時間)")))</f>
        <v/>
      </c>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10"/>
    </row>
    <row r="53" spans="1:34" s="16" customFormat="1" ht="12" customHeight="1">
      <c r="A53" s="30"/>
      <c r="B53" s="34"/>
      <c r="C53" s="33" t="s">
        <v>477</v>
      </c>
      <c r="D53" s="34"/>
      <c r="E53" s="34"/>
      <c r="F53" s="1693"/>
      <c r="G53" s="1693"/>
      <c r="H53" s="1693"/>
      <c r="I53" s="1693"/>
      <c r="J53" s="1693"/>
      <c r="K53" s="1693"/>
      <c r="L53" s="1693"/>
      <c r="M53" s="1693"/>
      <c r="N53" s="1693"/>
      <c r="O53" s="1693"/>
      <c r="P53" s="1693"/>
      <c r="Q53" s="1693"/>
      <c r="R53" s="1693"/>
      <c r="S53" s="1693"/>
      <c r="T53" s="1693"/>
      <c r="U53" s="1693"/>
      <c r="V53" s="1693"/>
      <c r="W53" s="1693"/>
      <c r="X53" s="1693"/>
      <c r="Y53" s="1693"/>
      <c r="Z53" s="1693"/>
      <c r="AA53" s="1693"/>
      <c r="AB53" s="1693"/>
      <c r="AC53" s="1693"/>
      <c r="AD53" s="1693"/>
      <c r="AE53" s="1693"/>
      <c r="AF53" s="1693"/>
      <c r="AG53" s="1693"/>
      <c r="AH53" s="110"/>
    </row>
    <row r="54" spans="1:34" s="16" customFormat="1" ht="2.25" customHeight="1">
      <c r="A54" s="30"/>
      <c r="B54" s="34"/>
      <c r="C54" s="33"/>
      <c r="D54" s="34"/>
      <c r="E54" s="34"/>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110"/>
    </row>
    <row r="55" spans="1:34" s="129" customFormat="1" ht="12" customHeight="1">
      <c r="A55" s="132"/>
      <c r="B55" s="50"/>
      <c r="C55" s="50"/>
      <c r="D55" s="50"/>
      <c r="E55" s="50"/>
      <c r="F55" s="1500"/>
      <c r="G55" s="1500"/>
      <c r="H55" s="1500"/>
      <c r="I55" s="1500"/>
      <c r="J55" s="1500"/>
      <c r="K55" s="1500"/>
      <c r="L55" s="1500"/>
      <c r="M55" s="1500"/>
      <c r="N55" s="1500"/>
      <c r="O55" s="1500"/>
      <c r="P55" s="1500"/>
      <c r="Q55" s="1500"/>
      <c r="R55" s="1500"/>
      <c r="S55" s="1500"/>
      <c r="T55" s="1500"/>
      <c r="U55" s="1500"/>
      <c r="V55" s="1500"/>
      <c r="W55" s="1500"/>
      <c r="X55" s="1500"/>
      <c r="Y55" s="1500"/>
      <c r="Z55" s="1500"/>
      <c r="AA55" s="1500"/>
      <c r="AB55" s="1500"/>
      <c r="AC55" s="1500"/>
      <c r="AD55" s="1500"/>
      <c r="AE55" s="1500"/>
      <c r="AF55" s="1500"/>
      <c r="AG55" s="1500"/>
      <c r="AH55" s="142"/>
    </row>
    <row r="56" spans="1:34" s="129" customFormat="1" ht="12" customHeight="1">
      <c r="A56" s="132"/>
      <c r="B56" s="50"/>
      <c r="C56" s="50"/>
      <c r="D56" s="50"/>
      <c r="E56" s="50"/>
      <c r="F56" s="1501"/>
      <c r="G56" s="1501"/>
      <c r="H56" s="1501"/>
      <c r="I56" s="1501"/>
      <c r="J56" s="1501"/>
      <c r="K56" s="1501"/>
      <c r="L56" s="1501"/>
      <c r="M56" s="1501"/>
      <c r="N56" s="1501"/>
      <c r="O56" s="1501"/>
      <c r="P56" s="1501"/>
      <c r="Q56" s="1501"/>
      <c r="R56" s="1501"/>
      <c r="S56" s="1501"/>
      <c r="T56" s="1501"/>
      <c r="U56" s="1501"/>
      <c r="V56" s="1501"/>
      <c r="W56" s="1501"/>
      <c r="X56" s="1501"/>
      <c r="Y56" s="1501"/>
      <c r="Z56" s="1501"/>
      <c r="AA56" s="1501"/>
      <c r="AB56" s="1501"/>
      <c r="AC56" s="1501"/>
      <c r="AD56" s="1501"/>
      <c r="AE56" s="1501"/>
      <c r="AF56" s="1501"/>
      <c r="AG56" s="1501"/>
      <c r="AH56" s="142"/>
    </row>
    <row r="57" spans="1:34" s="129" customFormat="1" ht="2.25" customHeight="1">
      <c r="A57" s="132"/>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142"/>
    </row>
    <row r="58" spans="1:34" s="16" customFormat="1" ht="13.5" customHeight="1">
      <c r="A58" s="30" t="s">
        <v>833</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110"/>
    </row>
    <row r="59" spans="1:34" s="16" customFormat="1" ht="12.75" customHeight="1">
      <c r="A59" s="30"/>
      <c r="B59" s="33" t="s">
        <v>834</v>
      </c>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110"/>
    </row>
    <row r="60" spans="1:34" s="129" customFormat="1" ht="13.5" customHeight="1">
      <c r="A60" s="132"/>
      <c r="B60" s="34" t="s">
        <v>835</v>
      </c>
      <c r="C60" s="34"/>
      <c r="D60" s="34"/>
      <c r="E60" s="34"/>
      <c r="F60" s="34"/>
      <c r="G60" s="133"/>
      <c r="H60" s="34"/>
      <c r="I60" s="34"/>
      <c r="J60" s="34"/>
      <c r="K60" s="34"/>
      <c r="L60" s="34"/>
      <c r="M60" s="34"/>
      <c r="N60" s="34"/>
      <c r="O60" s="34"/>
      <c r="P60" s="34"/>
      <c r="Q60" s="34"/>
      <c r="R60" s="34"/>
      <c r="S60" s="34"/>
      <c r="T60" s="34"/>
      <c r="U60" s="34"/>
      <c r="V60" s="34"/>
      <c r="W60" s="34"/>
      <c r="X60" s="34"/>
      <c r="Y60" s="34"/>
      <c r="Z60" s="133"/>
      <c r="AA60" s="34"/>
      <c r="AB60" s="34"/>
      <c r="AC60" s="34"/>
      <c r="AD60" s="34"/>
      <c r="AE60" s="34"/>
      <c r="AF60" s="34"/>
      <c r="AG60" s="34"/>
      <c r="AH60" s="142"/>
    </row>
    <row r="61" spans="1:34" s="129" customFormat="1" ht="12.75" customHeight="1">
      <c r="A61" s="132"/>
      <c r="B61" s="33" t="s">
        <v>836</v>
      </c>
      <c r="C61" s="34"/>
      <c r="D61" s="34"/>
      <c r="E61" s="34"/>
      <c r="F61" s="34"/>
      <c r="G61" s="133"/>
      <c r="H61" s="34"/>
      <c r="I61" s="34"/>
      <c r="J61" s="34"/>
      <c r="K61" s="34"/>
      <c r="L61" s="34"/>
      <c r="M61" s="34"/>
      <c r="N61" s="34"/>
      <c r="O61" s="34"/>
      <c r="P61" s="34"/>
      <c r="Q61" s="34"/>
      <c r="R61" s="34"/>
      <c r="S61" s="34"/>
      <c r="T61" s="34"/>
      <c r="U61" s="34"/>
      <c r="V61" s="34"/>
      <c r="W61" s="34"/>
      <c r="X61" s="34"/>
      <c r="Y61" s="34"/>
      <c r="Z61" s="133"/>
      <c r="AA61" s="34"/>
      <c r="AB61" s="34"/>
      <c r="AC61" s="34"/>
      <c r="AD61" s="34"/>
      <c r="AE61" s="34"/>
      <c r="AF61" s="34"/>
      <c r="AG61" s="34"/>
      <c r="AH61" s="142"/>
    </row>
    <row r="62" spans="1:34" s="16" customFormat="1" ht="12.75" customHeight="1">
      <c r="A62" s="30"/>
      <c r="B62" s="50"/>
      <c r="C62" s="50" t="s">
        <v>827</v>
      </c>
      <c r="D62" s="50"/>
      <c r="E62" s="50"/>
      <c r="F62" s="50"/>
      <c r="G62" s="1694"/>
      <c r="H62" s="1694"/>
      <c r="I62" s="1694"/>
      <c r="J62" s="1694"/>
      <c r="K62" s="1694"/>
      <c r="L62" s="1694"/>
      <c r="M62" s="1694"/>
      <c r="N62" s="1694"/>
      <c r="O62" s="1694"/>
      <c r="P62" s="1694"/>
      <c r="Q62" s="1694"/>
      <c r="R62" s="1694"/>
      <c r="S62" s="1694"/>
      <c r="T62" s="1694"/>
      <c r="U62" s="50"/>
      <c r="V62" s="50"/>
      <c r="W62" s="50"/>
      <c r="X62" s="50"/>
      <c r="Y62" s="50"/>
      <c r="Z62" s="50"/>
      <c r="AA62" s="50"/>
      <c r="AB62" s="50"/>
      <c r="AC62" s="50"/>
      <c r="AD62" s="50"/>
      <c r="AE62" s="50"/>
      <c r="AF62" s="50"/>
      <c r="AG62" s="50"/>
      <c r="AH62" s="110"/>
    </row>
    <row r="63" spans="1:34" s="16" customFormat="1" ht="12.75" customHeight="1">
      <c r="A63" s="30"/>
      <c r="B63" s="50"/>
      <c r="C63" s="33" t="s">
        <v>837</v>
      </c>
      <c r="D63" s="50"/>
      <c r="E63" s="50"/>
      <c r="F63" s="50"/>
      <c r="G63" s="1688"/>
      <c r="H63" s="1688"/>
      <c r="I63" s="1688"/>
      <c r="J63" s="1688"/>
      <c r="K63" s="1688"/>
      <c r="L63" s="1688"/>
      <c r="M63" s="1688"/>
      <c r="N63" s="1688"/>
      <c r="O63" s="1688"/>
      <c r="P63" s="1688"/>
      <c r="Q63" s="1688"/>
      <c r="R63" s="1688"/>
      <c r="S63" s="1688"/>
      <c r="T63" s="1688"/>
      <c r="U63" s="50"/>
      <c r="V63" s="50"/>
      <c r="W63" s="50"/>
      <c r="X63" s="50"/>
      <c r="Y63" s="50"/>
      <c r="Z63" s="50"/>
      <c r="AA63" s="50"/>
      <c r="AB63" s="50"/>
      <c r="AC63" s="50"/>
      <c r="AD63" s="50"/>
      <c r="AE63" s="50"/>
      <c r="AF63" s="50"/>
      <c r="AG63" s="50"/>
      <c r="AH63" s="110"/>
    </row>
    <row r="64" spans="1:34" s="16" customFormat="1" ht="2.25" customHeight="1">
      <c r="A64" s="30"/>
      <c r="B64" s="50"/>
      <c r="C64" s="33"/>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110"/>
    </row>
    <row r="65" spans="1:41" s="16" customFormat="1" ht="12.75" customHeight="1">
      <c r="A65" s="30"/>
      <c r="B65" s="50"/>
      <c r="C65" s="50" t="s">
        <v>829</v>
      </c>
      <c r="D65" s="50"/>
      <c r="E65" s="50"/>
      <c r="F65" s="50"/>
      <c r="G65" s="1500"/>
      <c r="H65" s="1500"/>
      <c r="I65" s="1500"/>
      <c r="J65" s="1500"/>
      <c r="K65" s="1700" t="s">
        <v>450</v>
      </c>
      <c r="L65" s="1700"/>
      <c r="M65" s="1500"/>
      <c r="N65" s="1500"/>
      <c r="O65" s="1700" t="s">
        <v>451</v>
      </c>
      <c r="P65" s="1700"/>
      <c r="Q65" s="1700" t="s">
        <v>315</v>
      </c>
      <c r="R65" s="1700"/>
      <c r="S65" s="1500"/>
      <c r="T65" s="1500"/>
      <c r="U65" s="1500"/>
      <c r="V65" s="1500"/>
      <c r="W65" s="1700" t="s">
        <v>450</v>
      </c>
      <c r="X65" s="1700"/>
      <c r="Y65" s="1500"/>
      <c r="Z65" s="1500"/>
      <c r="AA65" s="1700" t="s">
        <v>451</v>
      </c>
      <c r="AB65" s="1700"/>
      <c r="AC65" s="50" t="s">
        <v>830</v>
      </c>
      <c r="AD65" s="50"/>
      <c r="AE65" s="34"/>
      <c r="AF65" s="34"/>
      <c r="AG65" s="34"/>
      <c r="AH65" s="110"/>
    </row>
    <row r="66" spans="1:41" s="16" customFormat="1" ht="12.75" customHeight="1">
      <c r="A66" s="30"/>
      <c r="B66" s="34"/>
      <c r="C66" s="33" t="s">
        <v>831</v>
      </c>
      <c r="D66" s="33"/>
      <c r="E66" s="51" t="s">
        <v>832</v>
      </c>
      <c r="F66" s="33"/>
      <c r="G66" s="1501"/>
      <c r="H66" s="1501"/>
      <c r="I66" s="1501"/>
      <c r="J66" s="1501"/>
      <c r="K66" s="1630" t="s">
        <v>454</v>
      </c>
      <c r="L66" s="1630"/>
      <c r="M66" s="1501"/>
      <c r="N66" s="1501"/>
      <c r="O66" s="1630" t="s">
        <v>455</v>
      </c>
      <c r="P66" s="1630"/>
      <c r="Q66" s="1701" t="s">
        <v>323</v>
      </c>
      <c r="R66" s="1701"/>
      <c r="S66" s="1501"/>
      <c r="T66" s="1501"/>
      <c r="U66" s="1501"/>
      <c r="V66" s="1501"/>
      <c r="W66" s="1630" t="s">
        <v>454</v>
      </c>
      <c r="X66" s="1630"/>
      <c r="Y66" s="1501"/>
      <c r="Z66" s="1501"/>
      <c r="AA66" s="1630" t="s">
        <v>455</v>
      </c>
      <c r="AB66" s="1630"/>
      <c r="AC66" s="34"/>
      <c r="AD66" s="34"/>
      <c r="AE66" s="34"/>
      <c r="AF66" s="34"/>
      <c r="AG66" s="34"/>
      <c r="AH66" s="110"/>
    </row>
    <row r="67" spans="1:41" s="16" customFormat="1" ht="2.25" customHeight="1">
      <c r="A67" s="30"/>
      <c r="B67" s="34"/>
      <c r="C67" s="33"/>
      <c r="D67" s="33"/>
      <c r="E67" s="33"/>
      <c r="F67" s="33"/>
      <c r="G67" s="33"/>
      <c r="H67" s="33"/>
      <c r="I67" s="33"/>
      <c r="J67" s="33"/>
      <c r="K67" s="33"/>
      <c r="L67" s="34"/>
      <c r="M67" s="33"/>
      <c r="N67" s="33"/>
      <c r="O67" s="33"/>
      <c r="P67" s="125"/>
      <c r="Q67" s="33"/>
      <c r="R67" s="33"/>
      <c r="S67" s="33"/>
      <c r="T67" s="33"/>
      <c r="U67" s="33"/>
      <c r="V67" s="33"/>
      <c r="W67" s="33"/>
      <c r="X67" s="33"/>
      <c r="Y67" s="33"/>
      <c r="Z67" s="33"/>
      <c r="AA67" s="34"/>
      <c r="AB67" s="33"/>
      <c r="AC67" s="33"/>
      <c r="AD67" s="33"/>
      <c r="AE67" s="125"/>
      <c r="AF67" s="34"/>
      <c r="AG67" s="34"/>
      <c r="AH67" s="110"/>
    </row>
    <row r="68" spans="1:41" s="16" customFormat="1" ht="13.2">
      <c r="A68" s="30" t="s">
        <v>838</v>
      </c>
      <c r="B68" s="34"/>
      <c r="C68" s="34"/>
      <c r="D68" s="34"/>
      <c r="E68" s="34"/>
      <c r="F68" s="34"/>
      <c r="G68" s="34"/>
      <c r="H68" s="34"/>
      <c r="I68" s="34"/>
      <c r="J68" s="34"/>
      <c r="K68" s="34"/>
      <c r="L68" s="34"/>
      <c r="M68" s="34"/>
      <c r="N68" s="33"/>
      <c r="O68" s="34"/>
      <c r="P68" s="34"/>
      <c r="Q68" s="34"/>
      <c r="R68" s="34"/>
      <c r="S68" s="34"/>
      <c r="T68" s="34"/>
      <c r="U68" s="34"/>
      <c r="V68" s="34"/>
      <c r="W68" s="34"/>
      <c r="X68" s="34"/>
      <c r="Y68" s="34"/>
      <c r="Z68" s="34"/>
      <c r="AA68" s="34"/>
      <c r="AB68" s="34"/>
      <c r="AC68" s="34"/>
      <c r="AD68" s="34"/>
      <c r="AE68" s="34"/>
      <c r="AF68" s="34"/>
      <c r="AG68" s="34"/>
      <c r="AH68" s="110"/>
    </row>
    <row r="69" spans="1:41" s="16" customFormat="1" ht="13.2">
      <c r="A69" s="30"/>
      <c r="B69" s="33" t="s">
        <v>839</v>
      </c>
      <c r="C69" s="34"/>
      <c r="D69" s="34"/>
      <c r="E69" s="34"/>
      <c r="F69" s="34"/>
      <c r="G69" s="34"/>
      <c r="H69" s="34"/>
      <c r="I69" s="34"/>
      <c r="J69" s="33"/>
      <c r="K69" s="34"/>
      <c r="L69" s="34"/>
      <c r="M69" s="34"/>
      <c r="N69" s="33"/>
      <c r="O69" s="34"/>
      <c r="P69" s="34"/>
      <c r="Q69" s="34"/>
      <c r="R69" s="34"/>
      <c r="S69" s="34"/>
      <c r="T69" s="34"/>
      <c r="U69" s="34"/>
      <c r="V69" s="34"/>
      <c r="W69" s="34"/>
      <c r="X69" s="34"/>
      <c r="Y69" s="34"/>
      <c r="Z69" s="34"/>
      <c r="AA69" s="34"/>
      <c r="AB69" s="34"/>
      <c r="AC69" s="34"/>
      <c r="AD69" s="34"/>
      <c r="AE69" s="34"/>
      <c r="AF69" s="34"/>
      <c r="AG69" s="34"/>
      <c r="AH69" s="110"/>
    </row>
    <row r="70" spans="1:41" s="16" customFormat="1" ht="13.5" customHeight="1">
      <c r="A70" s="30"/>
      <c r="B70" s="34" t="s">
        <v>840</v>
      </c>
      <c r="C70" s="145"/>
      <c r="D70" s="145"/>
      <c r="E70" s="145"/>
      <c r="F70" s="34"/>
      <c r="G70" s="133"/>
      <c r="H70" s="34"/>
      <c r="I70" s="33"/>
      <c r="J70" s="33"/>
      <c r="K70" s="33"/>
      <c r="L70" s="34"/>
      <c r="M70" s="33" t="s">
        <v>841</v>
      </c>
      <c r="N70" s="34"/>
      <c r="O70" s="34"/>
      <c r="P70" s="34"/>
      <c r="Q70" s="34"/>
      <c r="R70" s="34"/>
      <c r="S70" s="34"/>
      <c r="T70" s="34"/>
      <c r="U70" s="34"/>
      <c r="V70" s="34"/>
      <c r="W70" s="34"/>
      <c r="X70" s="34"/>
      <c r="Y70" s="34"/>
      <c r="Z70" s="34"/>
      <c r="AA70" s="34"/>
      <c r="AB70" s="34"/>
      <c r="AC70" s="34"/>
      <c r="AD70" s="133"/>
      <c r="AE70" s="81"/>
      <c r="AF70" s="34"/>
      <c r="AG70" s="34"/>
      <c r="AH70" s="110"/>
    </row>
    <row r="71" spans="1:41" s="16" customFormat="1" ht="13.5" customHeight="1">
      <c r="A71" s="30"/>
      <c r="B71" s="100" t="str">
        <f>IF(OR(入学願書!AI44="本人Applicant",入学願書!AI58="本人Applicant"),"■","□")</f>
        <v>□</v>
      </c>
      <c r="C71" s="34" t="s">
        <v>842</v>
      </c>
      <c r="D71" s="34"/>
      <c r="E71" s="34"/>
      <c r="F71" s="34"/>
      <c r="G71" s="1695" t="str">
        <f>IF(B71="□","",経費支弁書!V42)</f>
        <v/>
      </c>
      <c r="H71" s="1695"/>
      <c r="I71" s="1695"/>
      <c r="J71" s="1695"/>
      <c r="K71" s="1695"/>
      <c r="L71" s="1695"/>
      <c r="M71" s="1695"/>
      <c r="N71" s="1695"/>
      <c r="O71" s="34" t="s">
        <v>433</v>
      </c>
      <c r="P71" s="34"/>
      <c r="Q71" s="34"/>
      <c r="R71" s="34"/>
      <c r="S71" s="100" t="str">
        <f>IF(OR(AND(入学願書!AI44="本人Applicant",入学願書!G68="JPY(円)"),AND(入学願書!AI58="本人Applicant",入学願書!G54="JPY(円)"),AND(入学願書!AI44="",入学願書!AI58=""),AND(入学願書!AI44="本人Applicant",入学願書!AI58=""),AND(入学願書!AI44&lt;&gt;"本人Applicant",入学願書!G54="JPY(円)")),"□","■")</f>
        <v>□</v>
      </c>
      <c r="T71" s="34" t="s">
        <v>843</v>
      </c>
      <c r="U71" s="34"/>
      <c r="V71" s="34"/>
      <c r="W71" s="34"/>
      <c r="X71" s="34"/>
      <c r="Y71" s="34"/>
      <c r="Z71" s="34"/>
      <c r="AA71" s="1695" t="str">
        <f>IF(S71="□","",経費支弁書!V42)</f>
        <v/>
      </c>
      <c r="AB71" s="1695"/>
      <c r="AC71" s="1695"/>
      <c r="AD71" s="1695"/>
      <c r="AE71" s="1695"/>
      <c r="AF71" s="1695"/>
      <c r="AG71" s="34" t="s">
        <v>433</v>
      </c>
      <c r="AH71" s="110"/>
    </row>
    <row r="72" spans="1:41" s="16" customFormat="1" ht="12.75" customHeight="1">
      <c r="A72" s="30"/>
      <c r="B72" s="34"/>
      <c r="C72" s="33" t="s">
        <v>844</v>
      </c>
      <c r="D72" s="33"/>
      <c r="E72" s="33"/>
      <c r="F72" s="33"/>
      <c r="G72" s="1696"/>
      <c r="H72" s="1696"/>
      <c r="I72" s="1696"/>
      <c r="J72" s="1696"/>
      <c r="K72" s="1696"/>
      <c r="L72" s="1696"/>
      <c r="M72" s="1696"/>
      <c r="N72" s="1696"/>
      <c r="O72" s="33" t="s">
        <v>436</v>
      </c>
      <c r="P72" s="33"/>
      <c r="Q72" s="33"/>
      <c r="R72" s="34"/>
      <c r="S72" s="33"/>
      <c r="T72" s="33" t="s">
        <v>845</v>
      </c>
      <c r="U72" s="34"/>
      <c r="V72" s="34"/>
      <c r="W72" s="34"/>
      <c r="X72" s="34"/>
      <c r="Y72" s="34"/>
      <c r="Z72" s="34"/>
      <c r="AA72" s="1696"/>
      <c r="AB72" s="1696"/>
      <c r="AC72" s="1696"/>
      <c r="AD72" s="1696"/>
      <c r="AE72" s="1696"/>
      <c r="AF72" s="1696"/>
      <c r="AG72" s="33" t="s">
        <v>436</v>
      </c>
      <c r="AH72" s="110"/>
    </row>
    <row r="73" spans="1:41" s="16" customFormat="1" ht="2.25" customHeight="1">
      <c r="A73" s="30"/>
      <c r="B73" s="34"/>
      <c r="C73" s="33"/>
      <c r="D73" s="33"/>
      <c r="E73" s="33"/>
      <c r="F73" s="33"/>
      <c r="G73" s="33"/>
      <c r="H73" s="33"/>
      <c r="I73" s="33"/>
      <c r="J73" s="33"/>
      <c r="K73" s="33"/>
      <c r="L73" s="33"/>
      <c r="M73" s="33"/>
      <c r="N73" s="33"/>
      <c r="O73" s="33"/>
      <c r="P73" s="33"/>
      <c r="Q73" s="33"/>
      <c r="R73" s="33"/>
      <c r="S73" s="33"/>
      <c r="T73" s="34"/>
      <c r="U73" s="34"/>
      <c r="V73" s="34"/>
      <c r="W73" s="34"/>
      <c r="X73" s="34"/>
      <c r="Y73" s="34"/>
      <c r="Z73" s="34"/>
      <c r="AA73" s="34"/>
      <c r="AB73" s="34"/>
      <c r="AC73" s="34"/>
      <c r="AD73" s="34"/>
      <c r="AE73" s="34"/>
      <c r="AF73" s="34"/>
      <c r="AG73" s="33"/>
      <c r="AH73" s="110"/>
    </row>
    <row r="74" spans="1:41" s="16" customFormat="1" ht="13.5" customHeight="1">
      <c r="A74" s="30"/>
      <c r="B74" s="100" t="str">
        <f>IF(OR(入学願書!G54="JPY(円)",入学願書!G68="JPY(円)"),"■","□")</f>
        <v>□</v>
      </c>
      <c r="C74" s="34" t="s">
        <v>846</v>
      </c>
      <c r="D74" s="34"/>
      <c r="E74" s="34"/>
      <c r="F74" s="34"/>
      <c r="G74" s="34"/>
      <c r="H74" s="34"/>
      <c r="I74" s="34"/>
      <c r="J74" s="1695" t="str">
        <f>IF(B74="□","",経費支弁書!V42)</f>
        <v/>
      </c>
      <c r="K74" s="1695"/>
      <c r="L74" s="1695"/>
      <c r="M74" s="1695"/>
      <c r="N74" s="1695"/>
      <c r="O74" s="1695"/>
      <c r="P74" s="1695"/>
      <c r="Q74" s="1695"/>
      <c r="R74" s="102" t="s">
        <v>433</v>
      </c>
      <c r="S74" s="34"/>
      <c r="T74" s="34"/>
      <c r="U74" s="34"/>
      <c r="V74" s="100" t="s">
        <v>529</v>
      </c>
      <c r="W74" s="34" t="s">
        <v>847</v>
      </c>
      <c r="X74" s="34"/>
      <c r="Y74" s="34"/>
      <c r="Z74" s="34"/>
      <c r="AA74" s="1689"/>
      <c r="AB74" s="1689"/>
      <c r="AC74" s="1689"/>
      <c r="AD74" s="1689"/>
      <c r="AE74" s="1689"/>
      <c r="AF74" s="1689"/>
      <c r="AG74" s="81" t="s">
        <v>433</v>
      </c>
      <c r="AH74" s="110"/>
    </row>
    <row r="75" spans="1:41" s="16" customFormat="1" ht="12.75" customHeight="1">
      <c r="A75" s="30"/>
      <c r="B75" s="33"/>
      <c r="C75" s="33" t="s">
        <v>848</v>
      </c>
      <c r="D75" s="33"/>
      <c r="E75" s="33"/>
      <c r="F75" s="33"/>
      <c r="G75" s="33"/>
      <c r="H75" s="33"/>
      <c r="I75" s="33"/>
      <c r="J75" s="1696"/>
      <c r="K75" s="1696"/>
      <c r="L75" s="1696"/>
      <c r="M75" s="1696"/>
      <c r="N75" s="1696"/>
      <c r="O75" s="1696"/>
      <c r="P75" s="1696"/>
      <c r="Q75" s="1696"/>
      <c r="R75" s="33" t="s">
        <v>436</v>
      </c>
      <c r="S75" s="33"/>
      <c r="T75" s="33"/>
      <c r="U75" s="34"/>
      <c r="V75" s="33"/>
      <c r="W75" s="33" t="s">
        <v>849</v>
      </c>
      <c r="X75" s="33"/>
      <c r="Y75" s="34"/>
      <c r="Z75" s="34"/>
      <c r="AA75" s="1691"/>
      <c r="AB75" s="1691"/>
      <c r="AC75" s="1691"/>
      <c r="AD75" s="1691"/>
      <c r="AE75" s="1691"/>
      <c r="AF75" s="1691"/>
      <c r="AG75" s="33" t="s">
        <v>436</v>
      </c>
      <c r="AH75" s="110"/>
    </row>
    <row r="76" spans="1:41" s="16" customFormat="1" ht="2.25" customHeight="1">
      <c r="A76" s="30"/>
      <c r="B76" s="33"/>
      <c r="C76" s="33"/>
      <c r="D76" s="33"/>
      <c r="E76" s="33"/>
      <c r="F76" s="33"/>
      <c r="G76" s="33"/>
      <c r="H76" s="33"/>
      <c r="I76" s="33"/>
      <c r="J76" s="33"/>
      <c r="K76" s="33"/>
      <c r="L76" s="33"/>
      <c r="M76" s="33"/>
      <c r="N76" s="33"/>
      <c r="O76" s="33"/>
      <c r="P76" s="33"/>
      <c r="Q76" s="33"/>
      <c r="R76" s="33"/>
      <c r="S76" s="33"/>
      <c r="T76" s="33"/>
      <c r="U76" s="33"/>
      <c r="V76" s="33"/>
      <c r="W76" s="33"/>
      <c r="X76" s="34"/>
      <c r="Y76" s="34"/>
      <c r="Z76" s="34"/>
      <c r="AA76" s="34"/>
      <c r="AB76" s="34"/>
      <c r="AC76" s="34"/>
      <c r="AD76" s="34"/>
      <c r="AE76" s="34"/>
      <c r="AF76" s="34"/>
      <c r="AG76" s="33"/>
      <c r="AH76" s="110"/>
    </row>
    <row r="77" spans="1:41" s="16" customFormat="1" ht="14.25" customHeight="1">
      <c r="A77" s="30"/>
      <c r="B77" s="100" t="s">
        <v>529</v>
      </c>
      <c r="C77" s="34" t="s">
        <v>476</v>
      </c>
      <c r="D77" s="34"/>
      <c r="E77" s="34"/>
      <c r="F77" s="1508"/>
      <c r="G77" s="1508"/>
      <c r="H77" s="1508"/>
      <c r="I77" s="1508"/>
      <c r="J77" s="1508"/>
      <c r="K77" s="1508"/>
      <c r="L77" s="1508"/>
      <c r="M77" s="1508"/>
      <c r="N77" s="34" t="s">
        <v>433</v>
      </c>
      <c r="O77" s="34"/>
      <c r="P77" s="34" t="s">
        <v>1035</v>
      </c>
      <c r="Q77" s="34"/>
      <c r="R77" s="34"/>
      <c r="S77" s="34"/>
      <c r="T77" s="34"/>
      <c r="U77" s="34"/>
      <c r="V77" s="34"/>
      <c r="W77" s="34"/>
      <c r="X77" s="34"/>
      <c r="Y77" s="34"/>
      <c r="Z77" s="34"/>
      <c r="AA77" s="34"/>
      <c r="AB77" s="34"/>
      <c r="AC77" s="34"/>
      <c r="AD77" s="34"/>
      <c r="AE77" s="34"/>
      <c r="AF77" s="34"/>
      <c r="AG77" s="34"/>
      <c r="AH77" s="110"/>
    </row>
    <row r="78" spans="1:41" s="16" customFormat="1" ht="12.75" customHeight="1">
      <c r="A78" s="30"/>
      <c r="B78" s="34"/>
      <c r="C78" s="33" t="s">
        <v>477</v>
      </c>
      <c r="D78" s="34"/>
      <c r="E78" s="34"/>
      <c r="F78" s="1509"/>
      <c r="G78" s="1509"/>
      <c r="H78" s="1509"/>
      <c r="I78" s="1509"/>
      <c r="J78" s="1509"/>
      <c r="K78" s="1509"/>
      <c r="L78" s="1509"/>
      <c r="M78" s="1509"/>
      <c r="N78" s="33" t="s">
        <v>436</v>
      </c>
      <c r="O78" s="34"/>
      <c r="P78" s="34"/>
      <c r="Q78" s="34"/>
      <c r="R78" s="34"/>
      <c r="S78" s="34"/>
      <c r="T78" s="34"/>
      <c r="U78" s="34"/>
      <c r="V78" s="34"/>
      <c r="W78" s="34"/>
      <c r="X78" s="34"/>
      <c r="Y78" s="34"/>
      <c r="Z78" s="34"/>
      <c r="AA78" s="34"/>
      <c r="AB78" s="34"/>
      <c r="AC78" s="34"/>
      <c r="AD78" s="34"/>
      <c r="AE78" s="34"/>
      <c r="AF78" s="34"/>
      <c r="AG78" s="34"/>
      <c r="AH78" s="110"/>
      <c r="AO78" s="83"/>
    </row>
    <row r="79" spans="1:41" s="16" customFormat="1" ht="2.25" customHeight="1">
      <c r="A79" s="30"/>
      <c r="B79" s="34"/>
      <c r="C79" s="34"/>
      <c r="D79" s="33"/>
      <c r="E79" s="33"/>
      <c r="F79" s="33"/>
      <c r="G79" s="33"/>
      <c r="H79" s="33"/>
      <c r="I79" s="33"/>
      <c r="J79" s="33"/>
      <c r="K79" s="33"/>
      <c r="L79" s="33"/>
      <c r="M79" s="33"/>
      <c r="N79" s="33"/>
      <c r="O79" s="33"/>
      <c r="P79" s="33"/>
      <c r="Q79" s="33"/>
      <c r="R79" s="33"/>
      <c r="S79" s="33"/>
      <c r="T79" s="33"/>
      <c r="U79" s="34"/>
      <c r="V79" s="34"/>
      <c r="W79" s="34"/>
      <c r="X79" s="34"/>
      <c r="Y79" s="34"/>
      <c r="Z79" s="34"/>
      <c r="AA79" s="34"/>
      <c r="AB79" s="34"/>
      <c r="AC79" s="34"/>
      <c r="AD79" s="34"/>
      <c r="AE79" s="34"/>
      <c r="AF79" s="34"/>
      <c r="AG79" s="34"/>
      <c r="AH79" s="110"/>
    </row>
    <row r="80" spans="1:41" s="16" customFormat="1" ht="2.25" customHeight="1">
      <c r="A80" s="30"/>
      <c r="B80" s="34"/>
      <c r="C80" s="33"/>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110"/>
      <c r="AO80" s="83"/>
    </row>
    <row r="81" spans="1:41" s="16" customFormat="1" ht="14.25" customHeight="1">
      <c r="A81" s="30"/>
      <c r="B81" s="34" t="s">
        <v>850</v>
      </c>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110"/>
      <c r="AO81" s="83"/>
    </row>
    <row r="82" spans="1:41" s="16" customFormat="1" ht="14.25" customHeight="1">
      <c r="A82" s="30"/>
      <c r="B82" s="34"/>
      <c r="C82" s="1697" t="s">
        <v>851</v>
      </c>
      <c r="D82" s="1697"/>
      <c r="E82" s="1697"/>
      <c r="F82" s="1697"/>
      <c r="G82" s="1697"/>
      <c r="H82" s="1697"/>
      <c r="I82" s="1697"/>
      <c r="J82" s="1697"/>
      <c r="K82" s="1697"/>
      <c r="L82" s="1697"/>
      <c r="M82" s="1697"/>
      <c r="N82" s="1697"/>
      <c r="O82" s="1697"/>
      <c r="P82" s="1697"/>
      <c r="Q82" s="1697"/>
      <c r="R82" s="1697"/>
      <c r="S82" s="1697"/>
      <c r="T82" s="1697"/>
      <c r="U82" s="1697"/>
      <c r="V82" s="1697"/>
      <c r="W82" s="1697"/>
      <c r="X82" s="1697"/>
      <c r="Y82" s="1697"/>
      <c r="Z82" s="1697"/>
      <c r="AA82" s="1697"/>
      <c r="AB82" s="1697"/>
      <c r="AC82" s="1697"/>
      <c r="AD82" s="1697"/>
      <c r="AE82" s="1697"/>
      <c r="AF82" s="1697"/>
      <c r="AG82" s="1697"/>
      <c r="AH82" s="1698"/>
      <c r="AO82" s="83"/>
    </row>
    <row r="83" spans="1:41" s="16" customFormat="1" ht="14.25" customHeight="1">
      <c r="A83" s="30"/>
      <c r="B83" s="34"/>
      <c r="C83" s="34" t="s">
        <v>852</v>
      </c>
      <c r="D83" s="34"/>
      <c r="E83" s="34"/>
      <c r="F83" s="34"/>
      <c r="G83" s="1694" t="str">
        <f>IF(入学願書!G58="","",
"①"&amp;UPPER(TRIM(SUBSTITUTE(入学願書!G44,"　"," "))))</f>
        <v/>
      </c>
      <c r="H83" s="1694"/>
      <c r="I83" s="1694"/>
      <c r="J83" s="1694"/>
      <c r="K83" s="1694"/>
      <c r="L83" s="1694"/>
      <c r="M83" s="1694"/>
      <c r="N83" s="1694"/>
      <c r="O83" s="1694"/>
      <c r="P83" s="1694"/>
      <c r="Q83" s="1694"/>
      <c r="R83" s="1694"/>
      <c r="S83" s="1694"/>
      <c r="T83" s="1694"/>
      <c r="U83" s="1694"/>
      <c r="V83" s="1694"/>
      <c r="W83" s="34"/>
      <c r="X83" s="34"/>
      <c r="Y83" s="34"/>
      <c r="Z83" s="34"/>
      <c r="AA83" s="34"/>
      <c r="AB83" s="34"/>
      <c r="AC83" s="34"/>
      <c r="AD83" s="34"/>
      <c r="AE83" s="34"/>
      <c r="AF83" s="34"/>
      <c r="AG83" s="34"/>
      <c r="AH83" s="110"/>
    </row>
    <row r="84" spans="1:41" s="16" customFormat="1" ht="12.75" customHeight="1">
      <c r="A84" s="30"/>
      <c r="B84" s="34"/>
      <c r="C84" s="34"/>
      <c r="D84" s="33" t="s">
        <v>242</v>
      </c>
      <c r="E84" s="34"/>
      <c r="F84" s="34"/>
      <c r="G84" s="1688" t="str">
        <f>IF(入学願書!G44="","",
IF(入学願書!G58="",
UPPER(TRIM(SUBSTITUTE(入学願書!G44,"　"," "))),
"②"&amp;UPPER(TRIM(SUBSTITUTE(入学願書!G58,"　"," ")))))</f>
        <v/>
      </c>
      <c r="H84" s="1688"/>
      <c r="I84" s="1688"/>
      <c r="J84" s="1688"/>
      <c r="K84" s="1688"/>
      <c r="L84" s="1688"/>
      <c r="M84" s="1688"/>
      <c r="N84" s="1688"/>
      <c r="O84" s="1688"/>
      <c r="P84" s="1688"/>
      <c r="Q84" s="1688"/>
      <c r="R84" s="1688"/>
      <c r="S84" s="1688"/>
      <c r="T84" s="1688"/>
      <c r="U84" s="1688"/>
      <c r="V84" s="1688"/>
      <c r="W84" s="34"/>
      <c r="X84" s="34"/>
      <c r="Y84" s="34"/>
      <c r="Z84" s="34"/>
      <c r="AA84" s="34"/>
      <c r="AB84" s="34"/>
      <c r="AC84" s="34"/>
      <c r="AD84" s="34"/>
      <c r="AE84" s="34"/>
      <c r="AF84" s="34"/>
      <c r="AG84" s="34"/>
      <c r="AH84" s="110"/>
    </row>
    <row r="85" spans="1:41" s="16" customFormat="1" ht="14.25" customHeight="1">
      <c r="A85" s="30"/>
      <c r="B85" s="34"/>
      <c r="C85" s="34" t="s">
        <v>853</v>
      </c>
      <c r="D85" s="34"/>
      <c r="E85" s="34"/>
      <c r="F85" s="34"/>
      <c r="G85" s="1694" t="str">
        <f>IF(AND(入学願書!G60="",UPPER(TRIM(SUBSTITUTE(入学願書!G46,"　"," ")))=UPPER(TRIM(SUBSTITUTE(入学願書!G48,"　"," ")))),
    "",
    IF(AND(入学願書!G60="",UPPER(TRIM(SUBSTITUTE(入学願書!G46,"　"," ")))&lt;&gt;UPPER(TRIM(SUBSTITUTE(入学願書!G48,"　"," ")))),
       "現住所:"&amp;UPPER(TRIM(SUBSTITUTE(入学願書!G46,"　"," "))),
       IF(AND(UPPER(TRIM(SUBSTITUTE(入学願書!G46,"　"," ")))=UPPER(TRIM(SUBSTITUTE(入学願書!G48,"　"," "))),入学願書!G60&lt;&gt;""),
          "①"&amp;UPPER(TRIM(SUBSTITUTE(入学願書!G46,"　"," "))),
          "①現住所:"&amp;UPPER(TRIM(SUBSTITUTE(入学願書!G46,"　"," ")))&amp;"(戸籍住所:"&amp;UPPER(TRIM(SUBSTITUTE(入学願書!G48,"　"," ")))&amp;")"
       )
    )
)</f>
        <v/>
      </c>
      <c r="H85" s="1694"/>
      <c r="I85" s="1694"/>
      <c r="J85" s="1694"/>
      <c r="K85" s="1694"/>
      <c r="L85" s="1694"/>
      <c r="M85" s="1694"/>
      <c r="N85" s="1694"/>
      <c r="O85" s="1694"/>
      <c r="P85" s="1694"/>
      <c r="Q85" s="1694"/>
      <c r="R85" s="1694"/>
      <c r="S85" s="1694"/>
      <c r="T85" s="1694"/>
      <c r="U85" s="1694"/>
      <c r="V85" s="1694"/>
      <c r="W85" s="34" t="s">
        <v>425</v>
      </c>
      <c r="X85" s="34"/>
      <c r="Y85" s="34"/>
      <c r="Z85" s="34"/>
      <c r="AA85" s="1694" t="str">
        <f>IF(入学願書!AI62="","","①"&amp;入学願書!AI48)</f>
        <v/>
      </c>
      <c r="AB85" s="1694"/>
      <c r="AC85" s="1694"/>
      <c r="AD85" s="1694"/>
      <c r="AE85" s="1694"/>
      <c r="AF85" s="1694"/>
      <c r="AG85" s="1694"/>
      <c r="AH85" s="110"/>
    </row>
    <row r="86" spans="1:41" s="16" customFormat="1" ht="12.75" customHeight="1">
      <c r="A86" s="30"/>
      <c r="B86" s="34"/>
      <c r="C86" s="34"/>
      <c r="D86" s="33" t="s">
        <v>549</v>
      </c>
      <c r="E86" s="33"/>
      <c r="F86" s="33"/>
      <c r="G86" s="1688" t="str">
        <f>IF(
  AND(
    UPPER(TRIM(SUBSTITUTE(入学願書!G60,"　"," ")))="",
    UPPER(TRIM(SUBSTITUTE(入学願書!G46,"　"," ")))=UPPER(TRIM(SUBSTITUTE(入学願書!G48,"　"," ")))
  ),
  UPPER(TRIM(SUBSTITUTE(入学願書!G46,"　"," "))),
  IF(
    AND(
      UPPER(TRIM(SUBSTITUTE(入学願書!G60,"　"," ")))="",
      UPPER(TRIM(SUBSTITUTE(入学願書!G46,"　"," ")))&lt;&gt;UPPER(TRIM(SUBSTITUTE(入学願書!G48,"　"," ")))
    ),
    "戸籍住所:"&amp;UPPER(TRIM(SUBSTITUTE(入学願書!G48,"　"," "))),
    IF(
      AND(
        UPPER(TRIM(SUBSTITUTE(入学願書!G46,"　"," ")))&lt;&gt;"",
        UPPER(TRIM(SUBSTITUTE(入学願書!G60,"　"," ")))=UPPER(TRIM(SUBSTITUTE(入学願書!G62,"　"," ")))
      ),
      "②"&amp;UPPER(TRIM(SUBSTITUTE(入学願書!G60,"　"," "))),
      "②現住所:"&amp;UPPER(TRIM(SUBSTITUTE(入学願書!G60,"　"," ")))&amp;"(戸籍住所:"&amp;UPPER(TRIM(SUBSTITUTE(入学願書!G62,"　"," ")))&amp;")"
    )
  )
)</f>
        <v/>
      </c>
      <c r="H86" s="1688"/>
      <c r="I86" s="1688"/>
      <c r="J86" s="1688"/>
      <c r="K86" s="1688"/>
      <c r="L86" s="1688"/>
      <c r="M86" s="1688"/>
      <c r="N86" s="1688"/>
      <c r="O86" s="1688"/>
      <c r="P86" s="1688"/>
      <c r="Q86" s="1688"/>
      <c r="R86" s="1688"/>
      <c r="S86" s="1688"/>
      <c r="T86" s="1688"/>
      <c r="U86" s="1688"/>
      <c r="V86" s="1688"/>
      <c r="W86" s="33" t="s">
        <v>642</v>
      </c>
      <c r="X86" s="33"/>
      <c r="Y86" s="34"/>
      <c r="Z86" s="34"/>
      <c r="AA86" s="1688" t="str">
        <f>IF(入学願書!AI48="","",IF(入学願書!AI62="",入学願書!AI48,"②"&amp;入学願書!AI62))</f>
        <v/>
      </c>
      <c r="AB86" s="1688"/>
      <c r="AC86" s="1688"/>
      <c r="AD86" s="1688"/>
      <c r="AE86" s="1688"/>
      <c r="AF86" s="1688"/>
      <c r="AG86" s="1688"/>
      <c r="AH86" s="110"/>
    </row>
    <row r="87" spans="1:41" s="16" customFormat="1" ht="2.25" customHeight="1">
      <c r="A87" s="30"/>
      <c r="B87" s="34"/>
      <c r="C87" s="34"/>
      <c r="D87" s="33"/>
      <c r="E87" s="33"/>
      <c r="F87" s="33"/>
      <c r="G87" s="33"/>
      <c r="H87" s="33"/>
      <c r="I87" s="33"/>
      <c r="J87" s="33"/>
      <c r="K87" s="33"/>
      <c r="L87" s="33"/>
      <c r="M87" s="33"/>
      <c r="N87" s="33"/>
      <c r="O87" s="33"/>
      <c r="P87" s="33"/>
      <c r="Q87" s="33"/>
      <c r="R87" s="33"/>
      <c r="S87" s="33"/>
      <c r="T87" s="33"/>
      <c r="U87" s="33"/>
      <c r="V87" s="33"/>
      <c r="W87" s="33"/>
      <c r="X87" s="33"/>
      <c r="Y87" s="34"/>
      <c r="Z87" s="34"/>
      <c r="AA87" s="150"/>
      <c r="AB87" s="150"/>
      <c r="AC87" s="150"/>
      <c r="AD87" s="150"/>
      <c r="AE87" s="150"/>
      <c r="AF87" s="150"/>
      <c r="AG87" s="150"/>
      <c r="AH87" s="110"/>
    </row>
    <row r="88" spans="1:41" s="16" customFormat="1" ht="14.25" customHeight="1">
      <c r="A88" s="101"/>
      <c r="B88" s="34"/>
      <c r="C88" s="34" t="s">
        <v>854</v>
      </c>
      <c r="D88" s="34"/>
      <c r="E88" s="34"/>
      <c r="F88" s="34"/>
      <c r="G88" s="34"/>
      <c r="H88" s="34"/>
      <c r="I88" s="34"/>
      <c r="J88" s="34"/>
      <c r="K88" s="1699" t="str">
        <f>IF(入学願書!G64="","","①"&amp;入学願書!AI46&amp;"("&amp;入学願書!G50&amp;")")</f>
        <v/>
      </c>
      <c r="L88" s="1699"/>
      <c r="M88" s="1699"/>
      <c r="N88" s="1699"/>
      <c r="O88" s="1699"/>
      <c r="P88" s="1699"/>
      <c r="Q88" s="1699"/>
      <c r="R88" s="1699"/>
      <c r="S88" s="1699"/>
      <c r="T88" s="1699"/>
      <c r="U88" s="1699"/>
      <c r="V88" s="1699"/>
      <c r="W88" s="34" t="s">
        <v>425</v>
      </c>
      <c r="X88" s="34"/>
      <c r="Y88" s="34"/>
      <c r="Z88" s="34"/>
      <c r="AA88" s="1694" t="str">
        <f>IF(入学願書!AI64="","","①"&amp;入学願書!AI50)</f>
        <v/>
      </c>
      <c r="AB88" s="1694"/>
      <c r="AC88" s="1694"/>
      <c r="AD88" s="1694"/>
      <c r="AE88" s="1694"/>
      <c r="AF88" s="1694"/>
      <c r="AG88" s="1694"/>
      <c r="AH88" s="110"/>
    </row>
    <row r="89" spans="1:41" s="16" customFormat="1" ht="12.75" customHeight="1">
      <c r="A89" s="30"/>
      <c r="B89" s="34"/>
      <c r="C89" s="34"/>
      <c r="D89" s="33" t="s">
        <v>855</v>
      </c>
      <c r="E89" s="33"/>
      <c r="F89" s="33"/>
      <c r="G89" s="33"/>
      <c r="H89" s="33"/>
      <c r="I89" s="33"/>
      <c r="J89" s="33"/>
      <c r="K89" s="1679" t="str">
        <f>IF(入学願書!G44="","",IF(入学願書!G58="",入学願書!AI46&amp;"("&amp;入学願書!G50&amp;")","②"&amp;入学願書!AI60&amp;"("&amp;入学願書!G64&amp;")"))</f>
        <v/>
      </c>
      <c r="L89" s="1679"/>
      <c r="M89" s="1679"/>
      <c r="N89" s="1679"/>
      <c r="O89" s="1679"/>
      <c r="P89" s="1679"/>
      <c r="Q89" s="1679"/>
      <c r="R89" s="1679"/>
      <c r="S89" s="1679"/>
      <c r="T89" s="1679"/>
      <c r="U89" s="1679"/>
      <c r="V89" s="1679"/>
      <c r="W89" s="33" t="s">
        <v>642</v>
      </c>
      <c r="X89" s="33"/>
      <c r="Y89" s="34"/>
      <c r="Z89" s="34"/>
      <c r="AA89" s="1688" t="str">
        <f>IF(入学願書!AI50="","",IF(入学願書!AI64="",入学願書!AI50,"②"&amp;入学願書!AI64))</f>
        <v/>
      </c>
      <c r="AB89" s="1688"/>
      <c r="AC89" s="1688"/>
      <c r="AD89" s="1688"/>
      <c r="AE89" s="1688"/>
      <c r="AF89" s="1688"/>
      <c r="AG89" s="1688"/>
      <c r="AH89" s="110"/>
    </row>
    <row r="90" spans="1:41" s="16" customFormat="1" ht="2.25" customHeight="1">
      <c r="A90" s="30"/>
      <c r="B90" s="34"/>
      <c r="C90" s="34"/>
      <c r="D90" s="33"/>
      <c r="E90" s="33"/>
      <c r="F90" s="33"/>
      <c r="G90" s="33"/>
      <c r="H90" s="33"/>
      <c r="I90" s="33"/>
      <c r="J90" s="33"/>
      <c r="K90" s="33"/>
      <c r="L90" s="105"/>
      <c r="M90" s="105"/>
      <c r="N90" s="105"/>
      <c r="O90" s="105"/>
      <c r="P90" s="105"/>
      <c r="Q90" s="105"/>
      <c r="R90" s="105"/>
      <c r="S90" s="105"/>
      <c r="T90" s="105"/>
      <c r="U90" s="105"/>
      <c r="V90" s="33"/>
      <c r="W90" s="33"/>
      <c r="X90" s="33"/>
      <c r="Y90" s="34"/>
      <c r="Z90" s="34"/>
      <c r="AA90" s="105"/>
      <c r="AB90" s="105"/>
      <c r="AC90" s="105"/>
      <c r="AD90" s="105"/>
      <c r="AE90" s="105"/>
      <c r="AF90" s="105"/>
      <c r="AG90" s="105"/>
      <c r="AH90" s="110"/>
    </row>
    <row r="91" spans="1:41" s="16" customFormat="1" ht="14.25" customHeight="1">
      <c r="A91" s="30"/>
      <c r="B91" s="81"/>
      <c r="C91" s="81" t="s">
        <v>856</v>
      </c>
      <c r="D91" s="81"/>
      <c r="E91" s="34"/>
      <c r="F91" s="34"/>
      <c r="G91" s="34"/>
      <c r="H91" s="1689" t="str">
        <f>IF(入学願書!AI66="","","①"&amp;TEXT(入学願書!AI52,"#,##0"))</f>
        <v/>
      </c>
      <c r="I91" s="1689"/>
      <c r="J91" s="1689"/>
      <c r="K91" s="1689"/>
      <c r="L91" s="1689"/>
      <c r="M91" s="1689"/>
      <c r="N91" s="1689"/>
      <c r="O91" s="34" t="s">
        <v>433</v>
      </c>
      <c r="P91" s="34"/>
      <c r="Q91" s="1690" t="str">
        <f>IF(入学願書!AI66="","","①"&amp;TEXT(入学願書!AI54,"#,##0")&amp;入学願書!G54&amp;"(レート:1="&amp;入学願書!V54&amp;"円)")</f>
        <v/>
      </c>
      <c r="R91" s="1690"/>
      <c r="S91" s="1690"/>
      <c r="T91" s="1690"/>
      <c r="U91" s="1690"/>
      <c r="V91" s="1690"/>
      <c r="W91" s="1690"/>
      <c r="X91" s="1690"/>
      <c r="Y91" s="1690"/>
      <c r="Z91" s="1690"/>
      <c r="AA91" s="1690"/>
      <c r="AB91" s="1690"/>
      <c r="AC91" s="1690"/>
      <c r="AD91" s="1690"/>
      <c r="AE91" s="1690"/>
      <c r="AF91" s="1690"/>
      <c r="AG91" s="1690"/>
      <c r="AH91" s="110"/>
    </row>
    <row r="92" spans="1:41" s="16" customFormat="1" ht="12.75" customHeight="1">
      <c r="A92" s="30"/>
      <c r="B92" s="81"/>
      <c r="C92" s="81"/>
      <c r="D92" s="51" t="s">
        <v>857</v>
      </c>
      <c r="E92" s="34"/>
      <c r="F92" s="34"/>
      <c r="G92" s="34"/>
      <c r="H92" s="1691" t="str">
        <f>IF(入学願書!AI52="","",IF(入学願書!AI66="",入学願書!AI52,"②"&amp;TEXT(入学願書!AI66,"#,##0")))</f>
        <v/>
      </c>
      <c r="I92" s="1691"/>
      <c r="J92" s="1691"/>
      <c r="K92" s="1691"/>
      <c r="L92" s="1691"/>
      <c r="M92" s="1691"/>
      <c r="N92" s="1691"/>
      <c r="O92" s="33" t="s">
        <v>436</v>
      </c>
      <c r="P92" s="34"/>
      <c r="Q92" s="1690" t="str">
        <f>IF(入学願書!AI66="",TEXT(入学願書!AI54,"#,##0")&amp;入学願書!G54&amp;"(レート:1="&amp;入学願書!V54&amp;"円)","②"&amp;TEXT(入学願書!AI68,"#,##0")&amp;入学願書!G68&amp;"(レート:1="&amp;入学願書!V68&amp;"円)")</f>
        <v>0(レート:1=円)</v>
      </c>
      <c r="R92" s="1690"/>
      <c r="S92" s="1690"/>
      <c r="T92" s="1690"/>
      <c r="U92" s="1690"/>
      <c r="V92" s="1690"/>
      <c r="W92" s="1690"/>
      <c r="X92" s="1690"/>
      <c r="Y92" s="1690"/>
      <c r="Z92" s="1690"/>
      <c r="AA92" s="1690"/>
      <c r="AB92" s="1690"/>
      <c r="AC92" s="1690"/>
      <c r="AD92" s="1690"/>
      <c r="AE92" s="1690"/>
      <c r="AF92" s="1690"/>
      <c r="AG92" s="1690"/>
      <c r="AH92" s="110"/>
    </row>
    <row r="93" spans="1:41" s="16" customFormat="1" ht="4.5" customHeight="1">
      <c r="A93" s="146"/>
      <c r="B93" s="147"/>
      <c r="C93" s="148"/>
      <c r="D93" s="149"/>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51"/>
    </row>
    <row r="94" spans="1:41" s="16" customFormat="1" ht="6" customHeight="1">
      <c r="A94" s="97"/>
      <c r="B94" s="97"/>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7"/>
    </row>
  </sheetData>
  <mergeCells count="141">
    <mergeCell ref="V11:Y11"/>
    <mergeCell ref="V12:Y12"/>
    <mergeCell ref="Z19:AF19"/>
    <mergeCell ref="Z20:AF20"/>
    <mergeCell ref="G21:N21"/>
    <mergeCell ref="O21:W21"/>
    <mergeCell ref="X21:AB21"/>
    <mergeCell ref="AD21:AE21"/>
    <mergeCell ref="AF21:AG21"/>
    <mergeCell ref="G22:N22"/>
    <mergeCell ref="P22:W22"/>
    <mergeCell ref="X22:AB22"/>
    <mergeCell ref="AD22:AE22"/>
    <mergeCell ref="AF22:AG22"/>
    <mergeCell ref="B25:AH25"/>
    <mergeCell ref="A26:D26"/>
    <mergeCell ref="E26:H26"/>
    <mergeCell ref="I26:Q26"/>
    <mergeCell ref="R26:U26"/>
    <mergeCell ref="V26:Y26"/>
    <mergeCell ref="Z26:AH26"/>
    <mergeCell ref="A27:D27"/>
    <mergeCell ref="E27:H27"/>
    <mergeCell ref="I27:Q27"/>
    <mergeCell ref="R27:U27"/>
    <mergeCell ref="V27:Y27"/>
    <mergeCell ref="Z27:AH27"/>
    <mergeCell ref="A28:B28"/>
    <mergeCell ref="C28:D28"/>
    <mergeCell ref="E28:F28"/>
    <mergeCell ref="G28:H28"/>
    <mergeCell ref="I28:Q28"/>
    <mergeCell ref="R28:S28"/>
    <mergeCell ref="T28:U28"/>
    <mergeCell ref="V28:W28"/>
    <mergeCell ref="X28:Y28"/>
    <mergeCell ref="Z28:AH28"/>
    <mergeCell ref="R29:S29"/>
    <mergeCell ref="T29:U29"/>
    <mergeCell ref="V29:W29"/>
    <mergeCell ref="X29:Y29"/>
    <mergeCell ref="AF40:AG40"/>
    <mergeCell ref="Z30:AH31"/>
    <mergeCell ref="R30:S31"/>
    <mergeCell ref="T30:U31"/>
    <mergeCell ref="V30:W31"/>
    <mergeCell ref="X30:Y31"/>
    <mergeCell ref="B38:AG39"/>
    <mergeCell ref="C32:D33"/>
    <mergeCell ref="E32:F33"/>
    <mergeCell ref="G32:H33"/>
    <mergeCell ref="I32:Q33"/>
    <mergeCell ref="E34:F35"/>
    <mergeCell ref="G34:H35"/>
    <mergeCell ref="I34:Q35"/>
    <mergeCell ref="A32:B33"/>
    <mergeCell ref="E42:S42"/>
    <mergeCell ref="V42:AG42"/>
    <mergeCell ref="E43:S43"/>
    <mergeCell ref="V43:AG43"/>
    <mergeCell ref="G46:T46"/>
    <mergeCell ref="G47:T47"/>
    <mergeCell ref="G49:J49"/>
    <mergeCell ref="K49:L49"/>
    <mergeCell ref="M49:N49"/>
    <mergeCell ref="O49:P49"/>
    <mergeCell ref="Q49:R49"/>
    <mergeCell ref="S49:V49"/>
    <mergeCell ref="W49:X49"/>
    <mergeCell ref="Y49:Z49"/>
    <mergeCell ref="AA49:AB49"/>
    <mergeCell ref="G50:J50"/>
    <mergeCell ref="K50:L50"/>
    <mergeCell ref="M50:N50"/>
    <mergeCell ref="O50:P50"/>
    <mergeCell ref="Q50:R50"/>
    <mergeCell ref="S50:V50"/>
    <mergeCell ref="W50:X50"/>
    <mergeCell ref="Y50:Z50"/>
    <mergeCell ref="AA50:AB50"/>
    <mergeCell ref="AA86:AG86"/>
    <mergeCell ref="K88:V88"/>
    <mergeCell ref="AA88:AG88"/>
    <mergeCell ref="K65:L65"/>
    <mergeCell ref="O65:P65"/>
    <mergeCell ref="Q65:R65"/>
    <mergeCell ref="W65:X65"/>
    <mergeCell ref="AA65:AB65"/>
    <mergeCell ref="K66:L66"/>
    <mergeCell ref="O66:P66"/>
    <mergeCell ref="Q66:R66"/>
    <mergeCell ref="W66:X66"/>
    <mergeCell ref="AA66:AB66"/>
    <mergeCell ref="K89:V89"/>
    <mergeCell ref="AA89:AG89"/>
    <mergeCell ref="H91:N91"/>
    <mergeCell ref="Q91:AG91"/>
    <mergeCell ref="H92:N92"/>
    <mergeCell ref="Q92:AG92"/>
    <mergeCell ref="F52:AG53"/>
    <mergeCell ref="F55:AG56"/>
    <mergeCell ref="G62:T63"/>
    <mergeCell ref="G71:N72"/>
    <mergeCell ref="AA71:AF72"/>
    <mergeCell ref="J74:Q75"/>
    <mergeCell ref="AA74:AF75"/>
    <mergeCell ref="F77:M78"/>
    <mergeCell ref="C82:AH82"/>
    <mergeCell ref="G83:V83"/>
    <mergeCell ref="G84:V84"/>
    <mergeCell ref="G85:V85"/>
    <mergeCell ref="AA85:AG85"/>
    <mergeCell ref="G86:V86"/>
    <mergeCell ref="G65:J66"/>
    <mergeCell ref="S65:V66"/>
    <mergeCell ref="M65:N66"/>
    <mergeCell ref="Y65:Z66"/>
    <mergeCell ref="G5:AG6"/>
    <mergeCell ref="F8:S9"/>
    <mergeCell ref="Y8:AG9"/>
    <mergeCell ref="A30:B31"/>
    <mergeCell ref="C30:D31"/>
    <mergeCell ref="E30:F31"/>
    <mergeCell ref="G30:H31"/>
    <mergeCell ref="I30:Q31"/>
    <mergeCell ref="R34:S35"/>
    <mergeCell ref="T34:U35"/>
    <mergeCell ref="V34:W35"/>
    <mergeCell ref="X34:Y35"/>
    <mergeCell ref="Z34:AH35"/>
    <mergeCell ref="R32:S33"/>
    <mergeCell ref="T32:U33"/>
    <mergeCell ref="V32:W33"/>
    <mergeCell ref="X32:Y33"/>
    <mergeCell ref="Z32:AH33"/>
    <mergeCell ref="A34:B35"/>
    <mergeCell ref="C34:D35"/>
    <mergeCell ref="A29:B29"/>
    <mergeCell ref="C29:D29"/>
    <mergeCell ref="E29:F29"/>
    <mergeCell ref="G29:H29"/>
  </mergeCells>
  <phoneticPr fontId="199"/>
  <dataValidations count="1">
    <dataValidation type="list" allowBlank="1" showInputMessage="1" showErrorMessage="1" sqref="H15 M15 R15 X15 C17 J17 Q17 V17 AB17 C19 J19 P19 V19 B40 B45 B52 B71 S71 B74 V74 B77" xr:uid="{00000000-0002-0000-0600-000000000000}">
      <formula1>"□,■"</formula1>
    </dataValidation>
  </dataValidations>
  <printOptions horizontalCentered="1"/>
  <pageMargins left="0.23622047244094499" right="0.23622047244094499" top="0.15748031496063" bottom="0.15748031496063" header="0.31496062992126" footer="0.31496062992126"/>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pageSetUpPr fitToPage="1"/>
  </sheetPr>
  <dimension ref="A1:AO90"/>
  <sheetViews>
    <sheetView view="pageBreakPreview" zoomScaleNormal="75" workbookViewId="0">
      <selection activeCell="K11" sqref="K11:X12"/>
    </sheetView>
  </sheetViews>
  <sheetFormatPr defaultColWidth="2.6640625" defaultRowHeight="12" customHeight="1"/>
  <cols>
    <col min="1" max="34" width="3.109375" style="12" customWidth="1"/>
    <col min="35" max="16384" width="2.6640625" style="12"/>
  </cols>
  <sheetData>
    <row r="1" spans="1:41" ht="15" customHeight="1">
      <c r="A1" s="41" t="s">
        <v>858</v>
      </c>
      <c r="Z1" s="12" t="s">
        <v>778</v>
      </c>
    </row>
    <row r="2" spans="1:41" ht="15" customHeight="1">
      <c r="A2" s="5" t="s">
        <v>859</v>
      </c>
      <c r="Z2" s="5" t="s">
        <v>780</v>
      </c>
    </row>
    <row r="3" spans="1:41" s="16" customFormat="1" ht="2.25" customHeight="1">
      <c r="A3" s="96"/>
      <c r="B3" s="97"/>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109"/>
    </row>
    <row r="4" spans="1:41" s="16" customFormat="1" ht="14.25" customHeight="1">
      <c r="A4" s="30"/>
      <c r="B4" s="34" t="s">
        <v>860</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110"/>
      <c r="AO4" s="83"/>
    </row>
    <row r="5" spans="1:41" s="16" customFormat="1" ht="14.25" customHeight="1">
      <c r="A5" s="30"/>
      <c r="B5" s="99"/>
      <c r="C5" s="33" t="s">
        <v>861</v>
      </c>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111"/>
      <c r="AO5" s="83"/>
    </row>
    <row r="6" spans="1:41" s="16" customFormat="1" ht="2.25" customHeight="1">
      <c r="A6" s="30"/>
      <c r="B6" s="99"/>
      <c r="C6" s="33"/>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111"/>
      <c r="AO6" s="83"/>
    </row>
    <row r="7" spans="1:41" s="16" customFormat="1" ht="14.25" customHeight="1">
      <c r="A7" s="30"/>
      <c r="B7" s="34"/>
      <c r="C7" s="100" t="str">
        <f>IF(OR(入学願書!AI44="夫 Husband",入学願書!AI58="夫 Husband"),"■","□")</f>
        <v>□</v>
      </c>
      <c r="D7" s="81" t="s">
        <v>300</v>
      </c>
      <c r="E7" s="81"/>
      <c r="F7" s="100" t="str">
        <f>IF(OR(入学願書!AI44="妻 Wife",入学願書!AI58="妻 Wife"),"■","□")</f>
        <v>□</v>
      </c>
      <c r="G7" s="81" t="s">
        <v>310</v>
      </c>
      <c r="H7" s="34"/>
      <c r="I7" s="100" t="str">
        <f>IF(OR(入学願書!AI44="父 Father",入学願書!AI58="父 Father"),"■","□")</f>
        <v>□</v>
      </c>
      <c r="J7" s="81" t="s">
        <v>318</v>
      </c>
      <c r="K7" s="81"/>
      <c r="L7" s="100" t="str">
        <f>IF(OR(入学願書!AI44="母 Mother",入学願書!AI58="母 Mother"),"■","□")</f>
        <v>□</v>
      </c>
      <c r="M7" s="34" t="s">
        <v>326</v>
      </c>
      <c r="N7" s="81"/>
      <c r="O7" s="100" t="str">
        <f>IF(OR(入学願書!AI44="祖父 Grandfather",入学願書!AI58="祖父 Grandfather"),"■","□")</f>
        <v>□</v>
      </c>
      <c r="P7" s="81" t="s">
        <v>347</v>
      </c>
      <c r="Q7" s="81"/>
      <c r="R7" s="34"/>
      <c r="S7" s="100" t="str">
        <f>IF(OR(入学願書!AI44="祖母 Grandmother",入学願書!AI58="祖母 Grandmother"),"■","□")</f>
        <v>□</v>
      </c>
      <c r="T7" s="81" t="s">
        <v>354</v>
      </c>
      <c r="U7" s="81"/>
      <c r="V7" s="34"/>
      <c r="W7" s="100" t="str">
        <f>IF(OR(入学願書!AI44="養父 Foster Father",入学願書!AI58="養父 Foster Father"),"■","□")</f>
        <v>□</v>
      </c>
      <c r="X7" s="81" t="s">
        <v>359</v>
      </c>
      <c r="Y7" s="81"/>
      <c r="Z7" s="81"/>
      <c r="AA7" s="100" t="str">
        <f>IF(OR(入学願書!AI44="養母 Foster Mother",入学願書!AI58="養母 Foster Mother"),"■","□")</f>
        <v>□</v>
      </c>
      <c r="AB7" s="34" t="s">
        <v>364</v>
      </c>
      <c r="AC7" s="81"/>
      <c r="AD7" s="81"/>
      <c r="AE7" s="34"/>
      <c r="AF7" s="81"/>
      <c r="AG7" s="81"/>
      <c r="AH7" s="110"/>
    </row>
    <row r="8" spans="1:41" s="16" customFormat="1" ht="14.25" customHeight="1">
      <c r="A8" s="30"/>
      <c r="B8" s="34"/>
      <c r="C8" s="81"/>
      <c r="D8" s="33" t="s">
        <v>299</v>
      </c>
      <c r="E8" s="33"/>
      <c r="F8" s="33"/>
      <c r="G8" s="33" t="s">
        <v>309</v>
      </c>
      <c r="H8" s="33"/>
      <c r="I8" s="33"/>
      <c r="J8" s="33" t="s">
        <v>317</v>
      </c>
      <c r="K8" s="33"/>
      <c r="L8" s="33"/>
      <c r="M8" s="33" t="s">
        <v>325</v>
      </c>
      <c r="N8" s="33"/>
      <c r="O8" s="33"/>
      <c r="P8" s="33" t="s">
        <v>346</v>
      </c>
      <c r="Q8" s="33"/>
      <c r="R8" s="33"/>
      <c r="S8" s="33"/>
      <c r="T8" s="33" t="s">
        <v>353</v>
      </c>
      <c r="U8" s="33"/>
      <c r="V8" s="33"/>
      <c r="W8" s="33"/>
      <c r="X8" s="33" t="s">
        <v>862</v>
      </c>
      <c r="Y8" s="33"/>
      <c r="Z8" s="33"/>
      <c r="AA8" s="33"/>
      <c r="AB8" s="33" t="s">
        <v>863</v>
      </c>
      <c r="AC8" s="81"/>
      <c r="AD8" s="81"/>
      <c r="AE8" s="81"/>
      <c r="AF8" s="81"/>
      <c r="AG8" s="81"/>
      <c r="AH8" s="110"/>
    </row>
    <row r="9" spans="1:41" s="16" customFormat="1" ht="2.25" customHeight="1">
      <c r="A9" s="30"/>
      <c r="B9" s="34"/>
      <c r="C9" s="81"/>
      <c r="D9" s="33"/>
      <c r="E9" s="33"/>
      <c r="F9" s="33"/>
      <c r="G9" s="33"/>
      <c r="H9" s="33"/>
      <c r="I9" s="33"/>
      <c r="J9" s="33"/>
      <c r="K9" s="33"/>
      <c r="L9" s="33"/>
      <c r="M9" s="33"/>
      <c r="N9" s="33"/>
      <c r="O9" s="33"/>
      <c r="P9" s="33"/>
      <c r="Q9" s="33"/>
      <c r="R9" s="33"/>
      <c r="S9" s="33"/>
      <c r="T9" s="33"/>
      <c r="U9" s="33"/>
      <c r="V9" s="33"/>
      <c r="W9" s="33"/>
      <c r="X9" s="33"/>
      <c r="Y9" s="33"/>
      <c r="Z9" s="33"/>
      <c r="AA9" s="33"/>
      <c r="AB9" s="33"/>
      <c r="AC9" s="81"/>
      <c r="AD9" s="81"/>
      <c r="AE9" s="81"/>
      <c r="AF9" s="81"/>
      <c r="AG9" s="81"/>
      <c r="AH9" s="110"/>
    </row>
    <row r="10" spans="1:41" s="16" customFormat="1" ht="14.25" customHeight="1">
      <c r="A10" s="30"/>
      <c r="B10" s="34"/>
      <c r="C10" s="100" t="str">
        <f>IF(OR(入学願書!AI44="兄　Big Brother",入学願書!AI58="兄　Big Brother",入学願書!AI44="弟 Little Brother",入学願書!AI58="弟 Little Brother",入学願書!AI44="姉 Big Sister",入学願書!AI58="姉 Big Sister",入学願書!AI44="妹 Little Sister",入学願書!AI58="妹 Little Sister"),"■","□")</f>
        <v>□</v>
      </c>
      <c r="D10" s="81" t="s">
        <v>864</v>
      </c>
      <c r="E10" s="81"/>
      <c r="F10" s="81"/>
      <c r="G10" s="81"/>
      <c r="H10" s="34"/>
      <c r="I10" s="100" t="str">
        <f>IF(OR(入学願書!AI44="叔父(伯父） Uncle",入学願書!AI58="叔父(伯父） Uncle",入学願書!AI44="叔母(伯母）Aunt",入学願書!AI58="叔母(伯母）Aunt"),"■","□")</f>
        <v>□</v>
      </c>
      <c r="J10" s="81" t="s">
        <v>865</v>
      </c>
      <c r="K10" s="81"/>
      <c r="L10" s="81"/>
      <c r="M10" s="34"/>
      <c r="N10" s="81"/>
      <c r="O10" s="81"/>
      <c r="P10" s="81"/>
      <c r="Q10" s="81"/>
      <c r="R10" s="34"/>
      <c r="S10" s="100" t="s">
        <v>529</v>
      </c>
      <c r="T10" s="81" t="s">
        <v>866</v>
      </c>
      <c r="U10" s="81"/>
      <c r="V10" s="81"/>
      <c r="W10" s="81"/>
      <c r="X10" s="81"/>
      <c r="Y10" s="81"/>
      <c r="Z10" s="81"/>
      <c r="AA10" s="100" t="str">
        <f>IF(OR(入学願書!AI44="友人 Friend",入学願書!AI58="友人 Friend",入学願書!AI44="知人 Acquaintance",入学願書!AI58="知人 Acquaintance"),"■","□")</f>
        <v>□</v>
      </c>
      <c r="AB10" s="34" t="s">
        <v>867</v>
      </c>
      <c r="AC10" s="81"/>
      <c r="AD10" s="81"/>
      <c r="AE10" s="81"/>
      <c r="AF10" s="81"/>
      <c r="AG10" s="81"/>
      <c r="AH10" s="110"/>
    </row>
    <row r="11" spans="1:41" s="16" customFormat="1" ht="14.25" customHeight="1">
      <c r="A11" s="30"/>
      <c r="B11" s="34"/>
      <c r="C11" s="81"/>
      <c r="D11" s="33" t="s">
        <v>868</v>
      </c>
      <c r="E11" s="33"/>
      <c r="F11" s="33"/>
      <c r="G11" s="33"/>
      <c r="H11" s="33"/>
      <c r="I11" s="33"/>
      <c r="J11" s="33" t="s">
        <v>869</v>
      </c>
      <c r="K11" s="33"/>
      <c r="L11" s="33"/>
      <c r="M11" s="33"/>
      <c r="N11" s="33"/>
      <c r="O11" s="33"/>
      <c r="P11" s="33"/>
      <c r="Q11" s="33"/>
      <c r="R11" s="33"/>
      <c r="S11" s="33"/>
      <c r="T11" s="33" t="s">
        <v>870</v>
      </c>
      <c r="U11" s="33"/>
      <c r="V11" s="33"/>
      <c r="W11" s="33"/>
      <c r="X11" s="33"/>
      <c r="Y11" s="33"/>
      <c r="Z11" s="33"/>
      <c r="AA11" s="33"/>
      <c r="AB11" s="33" t="s">
        <v>871</v>
      </c>
      <c r="AC11" s="81"/>
      <c r="AD11" s="81"/>
      <c r="AE11" s="81"/>
      <c r="AF11" s="81"/>
      <c r="AG11" s="81"/>
      <c r="AH11" s="110"/>
    </row>
    <row r="12" spans="1:41" s="16" customFormat="1" ht="2.25" customHeight="1">
      <c r="A12" s="30"/>
      <c r="B12" s="34"/>
      <c r="C12" s="81"/>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81"/>
      <c r="AD12" s="81"/>
      <c r="AE12" s="81"/>
      <c r="AF12" s="81"/>
      <c r="AG12" s="81"/>
      <c r="AH12" s="110"/>
    </row>
    <row r="13" spans="1:41" s="16" customFormat="1" ht="14.25" customHeight="1">
      <c r="A13" s="101"/>
      <c r="B13" s="102"/>
      <c r="C13" s="100" t="s">
        <v>529</v>
      </c>
      <c r="D13" s="81" t="s">
        <v>872</v>
      </c>
      <c r="E13" s="81"/>
      <c r="F13" s="81"/>
      <c r="G13" s="81"/>
      <c r="H13" s="34"/>
      <c r="I13" s="81"/>
      <c r="J13" s="81"/>
      <c r="K13" s="34"/>
      <c r="L13" s="100" t="s">
        <v>529</v>
      </c>
      <c r="M13" s="81" t="s">
        <v>873</v>
      </c>
      <c r="N13" s="81"/>
      <c r="O13" s="81"/>
      <c r="P13" s="81"/>
      <c r="Q13" s="81"/>
      <c r="R13" s="34"/>
      <c r="S13" s="81"/>
      <c r="T13" s="81"/>
      <c r="U13" s="81"/>
      <c r="V13" s="81"/>
      <c r="W13" s="81"/>
      <c r="X13" s="81"/>
      <c r="Y13" s="81"/>
      <c r="Z13" s="81"/>
      <c r="AA13" s="81"/>
      <c r="AB13" s="81"/>
      <c r="AC13" s="81"/>
      <c r="AD13" s="81"/>
      <c r="AE13" s="81"/>
      <c r="AF13" s="81"/>
      <c r="AG13" s="81"/>
      <c r="AH13" s="110"/>
    </row>
    <row r="14" spans="1:41" s="16" customFormat="1" ht="14.25" customHeight="1">
      <c r="A14" s="30"/>
      <c r="B14" s="34"/>
      <c r="C14" s="81"/>
      <c r="D14" s="33" t="s">
        <v>874</v>
      </c>
      <c r="E14" s="33"/>
      <c r="F14" s="33"/>
      <c r="G14" s="33"/>
      <c r="H14" s="33"/>
      <c r="I14" s="33"/>
      <c r="J14" s="33"/>
      <c r="K14" s="34"/>
      <c r="L14" s="33"/>
      <c r="M14" s="33" t="s">
        <v>875</v>
      </c>
      <c r="N14" s="81"/>
      <c r="O14" s="81"/>
      <c r="P14" s="81"/>
      <c r="Q14" s="81"/>
      <c r="R14" s="81"/>
      <c r="S14" s="81"/>
      <c r="T14" s="81"/>
      <c r="U14" s="81"/>
      <c r="V14" s="81"/>
      <c r="W14" s="81"/>
      <c r="X14" s="81"/>
      <c r="Y14" s="81"/>
      <c r="Z14" s="81"/>
      <c r="AA14" s="81"/>
      <c r="AB14" s="81"/>
      <c r="AC14" s="81"/>
      <c r="AD14" s="81"/>
      <c r="AE14" s="81"/>
      <c r="AF14" s="81"/>
      <c r="AG14" s="81"/>
      <c r="AH14" s="110"/>
    </row>
    <row r="15" spans="1:41" s="16" customFormat="1" ht="2.25" customHeight="1">
      <c r="A15" s="30"/>
      <c r="B15" s="34"/>
      <c r="C15" s="81"/>
      <c r="D15" s="33"/>
      <c r="E15" s="33"/>
      <c r="F15" s="33"/>
      <c r="G15" s="33"/>
      <c r="H15" s="33"/>
      <c r="I15" s="33"/>
      <c r="J15" s="33"/>
      <c r="K15" s="34"/>
      <c r="L15" s="33"/>
      <c r="M15" s="33"/>
      <c r="N15" s="81"/>
      <c r="O15" s="81"/>
      <c r="P15" s="81"/>
      <c r="Q15" s="81"/>
      <c r="R15" s="81"/>
      <c r="S15" s="81"/>
      <c r="T15" s="81"/>
      <c r="U15" s="81"/>
      <c r="V15" s="81"/>
      <c r="W15" s="81"/>
      <c r="X15" s="81"/>
      <c r="Y15" s="81"/>
      <c r="Z15" s="81"/>
      <c r="AA15" s="81"/>
      <c r="AB15" s="81"/>
      <c r="AC15" s="81"/>
      <c r="AD15" s="81"/>
      <c r="AE15" s="81"/>
      <c r="AF15" s="81"/>
      <c r="AG15" s="81"/>
      <c r="AH15" s="110"/>
    </row>
    <row r="16" spans="1:41" s="16" customFormat="1" ht="14.25" customHeight="1">
      <c r="A16" s="30"/>
      <c r="B16" s="34"/>
      <c r="C16" s="100" t="s">
        <v>529</v>
      </c>
      <c r="D16" s="81" t="s">
        <v>876</v>
      </c>
      <c r="E16" s="81"/>
      <c r="F16" s="81"/>
      <c r="G16" s="81"/>
      <c r="H16" s="81"/>
      <c r="I16" s="81"/>
      <c r="J16" s="81"/>
      <c r="K16" s="81"/>
      <c r="L16" s="81"/>
      <c r="M16" s="81"/>
      <c r="N16" s="81"/>
      <c r="O16" s="81"/>
      <c r="P16" s="81"/>
      <c r="Q16" s="81"/>
      <c r="R16" s="34"/>
      <c r="S16" s="100" t="str">
        <f>IF(OR(入学願書!AI44="継父 Stepfather", 入学願書!AI58="継父 Stepfather", 入学願書!AI44="継母 Stepmother", 入学願書!AI58="継母 Stepmother",入学願書!AI44="本人Applicant", 入学願書!AI58="本人Applicant"), "■", "□")</f>
        <v>□</v>
      </c>
      <c r="T16" s="81" t="s">
        <v>807</v>
      </c>
      <c r="U16" s="81"/>
      <c r="V16" s="81"/>
      <c r="W16" s="1737" t="str" cm="1">
        <f t="array" ref="W16">IF(S16="□","", _xlfn.IFS(AND(OR(入学願書!$AI$44="本人Applicant", 入学願書!$AI$58="本人Applicant"), OR(入学願書!$AI$44="継父 Stepfather", 入学願書!$AI$58="継父 Stepfather")), "本人と継父",AND(OR(入学願書!$AI$44="本人Applicant", 入学願書!$AI$58="本人Applicant"), OR(入学願書!$AI$44="継母 Stepmother", 入学願書!$AI$58="継母 Stepmother")), "本人と継母", OR(入学願書!$AI$44="本人Applicant", 入学願書!$AI$58="本人Applicant"), "本人", AND(入学願書!$AI$44="継母 Stepmother", 入学願書!$AI$58="継父 Stepfather"), "継父と継母", AND(入学願書!$AI$58="継母 Stepmother", 入学願書!$AI$44="継父 Stepfather"), "継父と継母", OR(入学願書!$AI$44="継父 Stepfather", 入学願書!$AI$58="継父 Stepfather"), "継父", OR(入学願書!$AI$44="継母 Stepmother", 入学願書!$AI$58="継母 Stepmother"), "継母", TRUE, ""))</f>
        <v/>
      </c>
      <c r="X16" s="1737"/>
      <c r="Y16" s="1737"/>
      <c r="Z16" s="1737"/>
      <c r="AA16" s="1737"/>
      <c r="AB16" s="1737"/>
      <c r="AC16" s="81" t="s">
        <v>750</v>
      </c>
      <c r="AD16" s="81"/>
      <c r="AE16" s="81"/>
      <c r="AF16" s="81"/>
      <c r="AG16" s="81"/>
      <c r="AH16" s="110"/>
    </row>
    <row r="17" spans="1:34" s="16" customFormat="1" ht="14.25" customHeight="1">
      <c r="A17" s="30"/>
      <c r="B17" s="34"/>
      <c r="C17" s="81"/>
      <c r="D17" s="33" t="s">
        <v>877</v>
      </c>
      <c r="E17" s="33"/>
      <c r="F17" s="33"/>
      <c r="G17" s="33"/>
      <c r="H17" s="33"/>
      <c r="I17" s="33"/>
      <c r="J17" s="33"/>
      <c r="K17" s="33"/>
      <c r="L17" s="33"/>
      <c r="M17" s="33"/>
      <c r="N17" s="33"/>
      <c r="O17" s="33"/>
      <c r="P17" s="33"/>
      <c r="Q17" s="33"/>
      <c r="R17" s="34"/>
      <c r="S17" s="33"/>
      <c r="T17" s="33" t="s">
        <v>477</v>
      </c>
      <c r="U17" s="33"/>
      <c r="V17" s="81"/>
      <c r="W17" s="1737"/>
      <c r="X17" s="1737"/>
      <c r="Y17" s="1737"/>
      <c r="Z17" s="1737"/>
      <c r="AA17" s="1737"/>
      <c r="AB17" s="1737"/>
      <c r="AC17" s="81"/>
      <c r="AD17" s="81"/>
      <c r="AE17" s="81"/>
      <c r="AF17" s="81"/>
      <c r="AG17" s="81"/>
      <c r="AH17" s="110"/>
    </row>
    <row r="18" spans="1:34" s="16" customFormat="1" ht="2.25" customHeight="1">
      <c r="A18" s="30"/>
      <c r="B18" s="34"/>
      <c r="C18" s="81"/>
      <c r="D18" s="33"/>
      <c r="E18" s="33"/>
      <c r="F18" s="33"/>
      <c r="G18" s="33"/>
      <c r="H18" s="33"/>
      <c r="I18" s="33"/>
      <c r="J18" s="33"/>
      <c r="K18" s="33"/>
      <c r="L18" s="33"/>
      <c r="M18" s="33"/>
      <c r="N18" s="33"/>
      <c r="O18" s="33"/>
      <c r="P18" s="33"/>
      <c r="Q18" s="33"/>
      <c r="R18" s="33"/>
      <c r="S18" s="33"/>
      <c r="T18" s="33"/>
      <c r="U18" s="81"/>
      <c r="V18" s="81"/>
      <c r="W18" s="81"/>
      <c r="X18" s="81"/>
      <c r="Y18" s="81"/>
      <c r="Z18" s="81"/>
      <c r="AA18" s="81"/>
      <c r="AB18" s="81"/>
      <c r="AC18" s="81"/>
      <c r="AD18" s="81"/>
      <c r="AE18" s="81"/>
      <c r="AF18" s="81"/>
      <c r="AG18" s="81"/>
      <c r="AH18" s="110"/>
    </row>
    <row r="19" spans="1:34" s="16" customFormat="1" ht="14.25" customHeight="1">
      <c r="A19" s="30"/>
      <c r="B19" s="34" t="s">
        <v>878</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110"/>
    </row>
    <row r="20" spans="1:34" s="16" customFormat="1" ht="14.25" customHeight="1">
      <c r="A20" s="30"/>
      <c r="B20" s="34"/>
      <c r="C20" s="1697" t="s">
        <v>879</v>
      </c>
      <c r="D20" s="1697"/>
      <c r="E20" s="1697"/>
      <c r="F20" s="1697"/>
      <c r="G20" s="1697"/>
      <c r="H20" s="1697"/>
      <c r="I20" s="1697"/>
      <c r="J20" s="1697"/>
      <c r="K20" s="1697"/>
      <c r="L20" s="1697"/>
      <c r="M20" s="1697"/>
      <c r="N20" s="1697"/>
      <c r="O20" s="1697"/>
      <c r="P20" s="1697"/>
      <c r="Q20" s="1697"/>
      <c r="R20" s="1697"/>
      <c r="S20" s="1697"/>
      <c r="T20" s="1697"/>
      <c r="U20" s="1697"/>
      <c r="V20" s="1697"/>
      <c r="W20" s="1697"/>
      <c r="X20" s="1697"/>
      <c r="Y20" s="1697"/>
      <c r="Z20" s="1697"/>
      <c r="AA20" s="1697"/>
      <c r="AB20" s="1697"/>
      <c r="AC20" s="1697"/>
      <c r="AD20" s="1697"/>
      <c r="AE20" s="1697"/>
      <c r="AF20" s="1697"/>
      <c r="AG20" s="1697"/>
      <c r="AH20" s="1698"/>
    </row>
    <row r="21" spans="1:34" s="16" customFormat="1" ht="2.25" customHeight="1">
      <c r="A21" s="30"/>
      <c r="B21" s="34"/>
      <c r="C21" s="33"/>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110"/>
    </row>
    <row r="22" spans="1:34" s="16" customFormat="1" ht="14.25" customHeight="1">
      <c r="A22" s="30"/>
      <c r="B22" s="34"/>
      <c r="C22" s="100" t="s">
        <v>529</v>
      </c>
      <c r="D22" s="81" t="s">
        <v>880</v>
      </c>
      <c r="E22" s="81"/>
      <c r="F22" s="81"/>
      <c r="G22" s="81"/>
      <c r="H22" s="81"/>
      <c r="I22" s="100" t="s">
        <v>529</v>
      </c>
      <c r="J22" s="81" t="s">
        <v>881</v>
      </c>
      <c r="K22" s="81"/>
      <c r="L22" s="81"/>
      <c r="M22" s="81"/>
      <c r="N22" s="81"/>
      <c r="O22" s="81"/>
      <c r="P22" s="100" t="s">
        <v>529</v>
      </c>
      <c r="Q22" s="81" t="s">
        <v>882</v>
      </c>
      <c r="R22" s="81"/>
      <c r="S22" s="81"/>
      <c r="T22" s="81"/>
      <c r="U22" s="81"/>
      <c r="V22" s="81"/>
      <c r="W22" s="81"/>
      <c r="X22" s="81"/>
      <c r="Y22" s="81"/>
      <c r="Z22" s="81"/>
      <c r="AA22" s="81"/>
      <c r="AB22" s="81"/>
      <c r="AC22" s="81"/>
      <c r="AD22" s="81"/>
      <c r="AE22" s="81"/>
      <c r="AF22" s="81"/>
      <c r="AG22" s="81"/>
      <c r="AH22" s="110"/>
    </row>
    <row r="23" spans="1:34" s="16" customFormat="1" ht="14.25" customHeight="1">
      <c r="A23" s="30"/>
      <c r="B23" s="34"/>
      <c r="C23" s="81"/>
      <c r="D23" s="33" t="s">
        <v>883</v>
      </c>
      <c r="E23" s="33"/>
      <c r="F23" s="33"/>
      <c r="G23" s="33"/>
      <c r="H23" s="33"/>
      <c r="I23" s="33"/>
      <c r="J23" s="33" t="s">
        <v>884</v>
      </c>
      <c r="K23" s="33"/>
      <c r="L23" s="33"/>
      <c r="M23" s="33"/>
      <c r="N23" s="33"/>
      <c r="O23" s="33"/>
      <c r="P23" s="33"/>
      <c r="Q23" s="33" t="s">
        <v>885</v>
      </c>
      <c r="R23" s="33"/>
      <c r="S23" s="81"/>
      <c r="T23" s="81"/>
      <c r="U23" s="81"/>
      <c r="V23" s="81"/>
      <c r="W23" s="81"/>
      <c r="X23" s="81"/>
      <c r="Y23" s="81"/>
      <c r="Z23" s="81"/>
      <c r="AA23" s="81"/>
      <c r="AB23" s="81"/>
      <c r="AC23" s="81"/>
      <c r="AD23" s="81"/>
      <c r="AE23" s="81"/>
      <c r="AF23" s="81"/>
      <c r="AG23" s="81"/>
      <c r="AH23" s="110"/>
    </row>
    <row r="24" spans="1:34" s="16" customFormat="1" ht="2.25" customHeight="1">
      <c r="A24" s="30"/>
      <c r="B24" s="34"/>
      <c r="C24" s="81"/>
      <c r="D24" s="33"/>
      <c r="E24" s="33"/>
      <c r="F24" s="33"/>
      <c r="G24" s="33"/>
      <c r="H24" s="33"/>
      <c r="I24" s="33"/>
      <c r="J24" s="33"/>
      <c r="K24" s="33"/>
      <c r="L24" s="33"/>
      <c r="M24" s="33"/>
      <c r="N24" s="33"/>
      <c r="O24" s="33"/>
      <c r="P24" s="33"/>
      <c r="Q24" s="33"/>
      <c r="R24" s="33"/>
      <c r="S24" s="81"/>
      <c r="T24" s="81"/>
      <c r="U24" s="81"/>
      <c r="V24" s="81"/>
      <c r="W24" s="81"/>
      <c r="X24" s="81"/>
      <c r="Y24" s="81"/>
      <c r="Z24" s="81"/>
      <c r="AA24" s="81"/>
      <c r="AB24" s="81"/>
      <c r="AC24" s="81"/>
      <c r="AD24" s="81"/>
      <c r="AE24" s="81"/>
      <c r="AF24" s="81"/>
      <c r="AG24" s="81"/>
      <c r="AH24" s="110"/>
    </row>
    <row r="25" spans="1:34" s="16" customFormat="1" ht="14.25" customHeight="1">
      <c r="A25" s="30"/>
      <c r="B25" s="34"/>
      <c r="C25" s="100" t="s">
        <v>529</v>
      </c>
      <c r="D25" s="1740" t="s">
        <v>886</v>
      </c>
      <c r="E25" s="1741"/>
      <c r="F25" s="1741"/>
      <c r="G25" s="1741"/>
      <c r="H25" s="1741"/>
      <c r="I25" s="1741"/>
      <c r="J25" s="1741"/>
      <c r="K25" s="1741"/>
      <c r="L25" s="1741"/>
      <c r="M25" s="1741"/>
      <c r="N25" s="1741"/>
      <c r="O25" s="1738"/>
      <c r="P25" s="1738"/>
      <c r="Q25" s="1738"/>
      <c r="R25" s="1738"/>
      <c r="S25" s="1738"/>
      <c r="T25" s="1738"/>
      <c r="U25" s="1738"/>
      <c r="V25" s="81" t="s">
        <v>750</v>
      </c>
      <c r="W25" s="100" t="s">
        <v>529</v>
      </c>
      <c r="X25" s="81" t="s">
        <v>807</v>
      </c>
      <c r="Y25" s="81"/>
      <c r="Z25" s="34"/>
      <c r="AA25" s="1738"/>
      <c r="AB25" s="1738"/>
      <c r="AC25" s="1738"/>
      <c r="AD25" s="1738"/>
      <c r="AE25" s="1738"/>
      <c r="AF25" s="1738"/>
      <c r="AG25" s="81" t="s">
        <v>750</v>
      </c>
      <c r="AH25" s="110"/>
    </row>
    <row r="26" spans="1:34" s="16" customFormat="1" ht="14.25" customHeight="1">
      <c r="A26" s="30"/>
      <c r="B26" s="34"/>
      <c r="C26" s="33"/>
      <c r="D26" s="1705" t="s">
        <v>887</v>
      </c>
      <c r="E26" s="1705"/>
      <c r="F26" s="1705"/>
      <c r="G26" s="1705"/>
      <c r="H26" s="1705"/>
      <c r="I26" s="1705"/>
      <c r="J26" s="1705"/>
      <c r="K26" s="1705"/>
      <c r="L26" s="1705"/>
      <c r="M26" s="1705"/>
      <c r="N26" s="1705"/>
      <c r="O26" s="1738"/>
      <c r="P26" s="1738"/>
      <c r="Q26" s="1738"/>
      <c r="R26" s="1738"/>
      <c r="S26" s="1738"/>
      <c r="T26" s="1738"/>
      <c r="U26" s="1738"/>
      <c r="V26" s="81"/>
      <c r="W26" s="81"/>
      <c r="X26" s="33" t="s">
        <v>477</v>
      </c>
      <c r="Y26" s="81"/>
      <c r="Z26" s="81"/>
      <c r="AA26" s="1738"/>
      <c r="AB26" s="1738"/>
      <c r="AC26" s="1738"/>
      <c r="AD26" s="1738"/>
      <c r="AE26" s="1738"/>
      <c r="AF26" s="1738"/>
      <c r="AG26" s="81"/>
      <c r="AH26" s="110"/>
    </row>
    <row r="27" spans="1:34" s="16" customFormat="1" ht="9" customHeight="1">
      <c r="A27" s="30"/>
      <c r="B27" s="34"/>
      <c r="C27" s="33"/>
      <c r="D27" s="1705"/>
      <c r="E27" s="1705"/>
      <c r="F27" s="1705"/>
      <c r="G27" s="1705"/>
      <c r="H27" s="1705"/>
      <c r="I27" s="1705"/>
      <c r="J27" s="1705"/>
      <c r="K27" s="1705"/>
      <c r="L27" s="1705"/>
      <c r="M27" s="1705"/>
      <c r="N27" s="1705"/>
      <c r="O27" s="33"/>
      <c r="P27" s="33"/>
      <c r="Q27" s="34"/>
      <c r="R27" s="33"/>
      <c r="S27" s="81"/>
      <c r="T27" s="81"/>
      <c r="U27" s="81"/>
      <c r="V27" s="81"/>
      <c r="W27" s="81"/>
      <c r="X27" s="33"/>
      <c r="Y27" s="81"/>
      <c r="Z27" s="81"/>
      <c r="AA27" s="81"/>
      <c r="AB27" s="81"/>
      <c r="AC27" s="81"/>
      <c r="AD27" s="81"/>
      <c r="AE27" s="81"/>
      <c r="AF27" s="81"/>
      <c r="AG27" s="81"/>
      <c r="AH27" s="110"/>
    </row>
    <row r="28" spans="1:34" s="16" customFormat="1" ht="2.25" customHeight="1">
      <c r="A28" s="30"/>
      <c r="B28" s="34"/>
      <c r="C28" s="33"/>
      <c r="D28" s="33"/>
      <c r="E28" s="33"/>
      <c r="F28" s="33"/>
      <c r="G28" s="33"/>
      <c r="H28" s="33"/>
      <c r="I28" s="33"/>
      <c r="J28" s="33"/>
      <c r="K28" s="33"/>
      <c r="L28" s="33"/>
      <c r="M28" s="33"/>
      <c r="N28" s="33"/>
      <c r="O28" s="33"/>
      <c r="P28" s="33"/>
      <c r="Q28" s="34"/>
      <c r="R28" s="33"/>
      <c r="S28" s="81"/>
      <c r="T28" s="81"/>
      <c r="U28" s="81"/>
      <c r="V28" s="81"/>
      <c r="W28" s="81"/>
      <c r="X28" s="33"/>
      <c r="Y28" s="81"/>
      <c r="Z28" s="81"/>
      <c r="AA28" s="81"/>
      <c r="AB28" s="81"/>
      <c r="AC28" s="81"/>
      <c r="AD28" s="81"/>
      <c r="AE28" s="81"/>
      <c r="AF28" s="81"/>
      <c r="AG28" s="81"/>
      <c r="AH28" s="110"/>
    </row>
    <row r="29" spans="1:34" s="16" customFormat="1" ht="13.5" customHeight="1">
      <c r="A29" s="30" t="s">
        <v>888</v>
      </c>
      <c r="B29" s="34"/>
      <c r="C29" s="81"/>
      <c r="D29" s="81"/>
      <c r="E29" s="81"/>
      <c r="F29" s="81"/>
      <c r="G29" s="34"/>
      <c r="H29" s="33" t="s">
        <v>889</v>
      </c>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112"/>
    </row>
    <row r="30" spans="1:34" s="16" customFormat="1" ht="2.25" customHeight="1">
      <c r="A30" s="30"/>
      <c r="B30" s="34"/>
      <c r="C30" s="81"/>
      <c r="D30" s="81"/>
      <c r="E30" s="81"/>
      <c r="F30" s="81"/>
      <c r="G30" s="34"/>
      <c r="H30" s="33"/>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112"/>
    </row>
    <row r="31" spans="1:34" s="16" customFormat="1" ht="13.5" customHeight="1">
      <c r="A31" s="30"/>
      <c r="B31" s="100" t="str">
        <f>IF(履歴書!AC108="☑","■","□")</f>
        <v>□</v>
      </c>
      <c r="C31" s="81" t="s">
        <v>890</v>
      </c>
      <c r="D31" s="81"/>
      <c r="E31" s="81"/>
      <c r="F31" s="81"/>
      <c r="G31" s="34"/>
      <c r="H31" s="81"/>
      <c r="I31" s="81"/>
      <c r="J31" s="81"/>
      <c r="K31" s="34"/>
      <c r="L31" s="34"/>
      <c r="M31" s="100" t="str">
        <f>IF(履歴書!D108="☑","■","□")</f>
        <v>■</v>
      </c>
      <c r="N31" s="81" t="s">
        <v>530</v>
      </c>
      <c r="O31" s="34"/>
      <c r="P31" s="34"/>
      <c r="Q31" s="81"/>
      <c r="R31" s="81"/>
      <c r="S31" s="81"/>
      <c r="T31" s="81"/>
      <c r="U31" s="34"/>
      <c r="V31" s="81"/>
      <c r="W31" s="34"/>
      <c r="X31" s="34"/>
      <c r="Y31" s="81"/>
      <c r="Z31" s="81"/>
      <c r="AA31" s="81"/>
      <c r="AB31" s="81"/>
      <c r="AC31" s="81"/>
      <c r="AD31" s="81"/>
      <c r="AE31" s="81"/>
      <c r="AF31" s="34"/>
      <c r="AG31" s="34"/>
      <c r="AH31" s="112"/>
    </row>
    <row r="32" spans="1:34" s="16" customFormat="1" ht="13.5" customHeight="1">
      <c r="A32" s="30"/>
      <c r="B32" s="34"/>
      <c r="C32" s="33" t="s">
        <v>891</v>
      </c>
      <c r="D32" s="33"/>
      <c r="E32" s="33"/>
      <c r="F32" s="33"/>
      <c r="G32" s="33"/>
      <c r="H32" s="34"/>
      <c r="I32" s="33"/>
      <c r="J32" s="33"/>
      <c r="K32" s="34"/>
      <c r="L32" s="34"/>
      <c r="M32" s="33"/>
      <c r="N32" s="33" t="s">
        <v>892</v>
      </c>
      <c r="O32" s="33"/>
      <c r="P32" s="33"/>
      <c r="Q32" s="34"/>
      <c r="R32" s="33"/>
      <c r="S32" s="33"/>
      <c r="T32" s="33"/>
      <c r="U32" s="33"/>
      <c r="V32" s="34"/>
      <c r="W32" s="34"/>
      <c r="X32" s="34"/>
      <c r="Y32" s="33"/>
      <c r="Z32" s="81"/>
      <c r="AA32" s="81"/>
      <c r="AB32" s="81"/>
      <c r="AC32" s="81"/>
      <c r="AD32" s="81"/>
      <c r="AE32" s="81"/>
      <c r="AF32" s="81"/>
      <c r="AG32" s="81"/>
      <c r="AH32" s="112"/>
    </row>
    <row r="33" spans="1:34" s="16" customFormat="1" ht="2.25" customHeight="1">
      <c r="A33" s="30"/>
      <c r="B33" s="34"/>
      <c r="C33" s="33"/>
      <c r="D33" s="33"/>
      <c r="E33" s="33"/>
      <c r="F33" s="33"/>
      <c r="G33" s="33"/>
      <c r="H33" s="34"/>
      <c r="I33" s="33"/>
      <c r="J33" s="33"/>
      <c r="K33" s="34"/>
      <c r="L33" s="34"/>
      <c r="M33" s="33"/>
      <c r="N33" s="33"/>
      <c r="O33" s="33"/>
      <c r="P33" s="33"/>
      <c r="Q33" s="34"/>
      <c r="R33" s="33"/>
      <c r="S33" s="33"/>
      <c r="T33" s="33"/>
      <c r="U33" s="33"/>
      <c r="V33" s="34"/>
      <c r="W33" s="34"/>
      <c r="X33" s="34"/>
      <c r="Y33" s="33"/>
      <c r="Z33" s="81"/>
      <c r="AA33" s="81"/>
      <c r="AB33" s="81"/>
      <c r="AC33" s="81"/>
      <c r="AD33" s="81"/>
      <c r="AE33" s="81"/>
      <c r="AF33" s="81"/>
      <c r="AG33" s="81"/>
      <c r="AH33" s="112"/>
    </row>
    <row r="34" spans="1:34" s="16" customFormat="1" ht="13.5" customHeight="1">
      <c r="A34" s="30"/>
      <c r="B34" s="100" t="str">
        <f>IF(履歴書!Q108="☑","■","□")</f>
        <v>□</v>
      </c>
      <c r="C34" s="34" t="s">
        <v>531</v>
      </c>
      <c r="D34" s="33"/>
      <c r="E34" s="33"/>
      <c r="F34" s="33"/>
      <c r="G34" s="33"/>
      <c r="H34" s="82"/>
      <c r="I34" s="33"/>
      <c r="J34" s="33"/>
      <c r="K34" s="34"/>
      <c r="L34" s="34"/>
      <c r="M34" s="100" t="str">
        <f>IF(履歴書!AI108="☑","■","□")</f>
        <v>□</v>
      </c>
      <c r="N34" s="81" t="s">
        <v>807</v>
      </c>
      <c r="O34" s="33"/>
      <c r="P34" s="33"/>
      <c r="Q34" s="1739" t="str">
        <f>IF(履歴書!R112="","",履歴書!R112)</f>
        <v/>
      </c>
      <c r="R34" s="1739"/>
      <c r="S34" s="1739"/>
      <c r="T34" s="1739"/>
      <c r="U34" s="1739"/>
      <c r="V34" s="1739"/>
      <c r="W34" s="1739"/>
      <c r="X34" s="1739"/>
      <c r="Y34" s="1739"/>
      <c r="Z34" s="1739"/>
      <c r="AA34" s="1739"/>
      <c r="AB34" s="1739"/>
      <c r="AC34" s="1739"/>
      <c r="AD34" s="1739"/>
      <c r="AE34" s="1739"/>
      <c r="AF34" s="1739"/>
      <c r="AG34" s="81" t="s">
        <v>750</v>
      </c>
      <c r="AH34" s="112"/>
    </row>
    <row r="35" spans="1:34" s="16" customFormat="1" ht="13.5" customHeight="1">
      <c r="A35" s="30"/>
      <c r="B35" s="34"/>
      <c r="C35" s="33" t="s">
        <v>535</v>
      </c>
      <c r="D35" s="33"/>
      <c r="E35" s="33"/>
      <c r="F35" s="33"/>
      <c r="G35" s="33"/>
      <c r="H35" s="82"/>
      <c r="I35" s="33"/>
      <c r="J35" s="33"/>
      <c r="K35" s="34"/>
      <c r="L35" s="34"/>
      <c r="M35" s="33"/>
      <c r="N35" s="33" t="s">
        <v>893</v>
      </c>
      <c r="O35" s="33"/>
      <c r="P35" s="33"/>
      <c r="Q35" s="1739"/>
      <c r="R35" s="1739"/>
      <c r="S35" s="1739"/>
      <c r="T35" s="1739"/>
      <c r="U35" s="1739"/>
      <c r="V35" s="1739"/>
      <c r="W35" s="1739"/>
      <c r="X35" s="1739"/>
      <c r="Y35" s="1739"/>
      <c r="Z35" s="1739"/>
      <c r="AA35" s="1739"/>
      <c r="AB35" s="1739"/>
      <c r="AC35" s="1739"/>
      <c r="AD35" s="1739"/>
      <c r="AE35" s="1739"/>
      <c r="AF35" s="1739"/>
      <c r="AG35" s="81"/>
      <c r="AH35" s="112"/>
    </row>
    <row r="36" spans="1:34" s="10" customFormat="1" ht="14.4">
      <c r="A36" s="30" t="s">
        <v>894</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110"/>
    </row>
    <row r="37" spans="1:34" s="10" customFormat="1" ht="12.75" customHeight="1">
      <c r="A37" s="30"/>
      <c r="B37" s="33" t="s">
        <v>895</v>
      </c>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110"/>
    </row>
    <row r="38" spans="1:34" s="10" customFormat="1" ht="2.25" customHeight="1">
      <c r="A38" s="30"/>
      <c r="B38" s="33"/>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110"/>
    </row>
    <row r="39" spans="1:34" s="10" customFormat="1" ht="14.4">
      <c r="A39" s="30"/>
      <c r="B39" s="34" t="s">
        <v>896</v>
      </c>
      <c r="C39" s="34"/>
      <c r="D39" s="34"/>
      <c r="E39" s="34"/>
      <c r="F39" s="1742"/>
      <c r="G39" s="1742"/>
      <c r="H39" s="1742"/>
      <c r="I39" s="1742"/>
      <c r="J39" s="1742"/>
      <c r="K39" s="1742"/>
      <c r="L39" s="1742"/>
      <c r="M39" s="1742"/>
      <c r="N39" s="1742"/>
      <c r="O39" s="1742"/>
      <c r="P39" s="1742"/>
      <c r="Q39" s="34"/>
      <c r="R39" s="34" t="s">
        <v>897</v>
      </c>
      <c r="S39" s="34"/>
      <c r="T39" s="34"/>
      <c r="U39" s="34"/>
      <c r="V39" s="34"/>
      <c r="W39" s="34"/>
      <c r="X39" s="34"/>
      <c r="Y39" s="34"/>
      <c r="Z39" s="34"/>
      <c r="AA39" s="1742"/>
      <c r="AB39" s="1742"/>
      <c r="AC39" s="1742"/>
      <c r="AD39" s="1742"/>
      <c r="AE39" s="1742"/>
      <c r="AF39" s="1742"/>
      <c r="AG39" s="1742"/>
      <c r="AH39" s="110"/>
    </row>
    <row r="40" spans="1:34" s="10" customFormat="1" ht="12.75" customHeight="1">
      <c r="A40" s="30"/>
      <c r="B40" s="34"/>
      <c r="C40" s="39" t="s">
        <v>242</v>
      </c>
      <c r="D40" s="39"/>
      <c r="E40" s="39"/>
      <c r="F40" s="1743"/>
      <c r="G40" s="1743"/>
      <c r="H40" s="1743"/>
      <c r="I40" s="1743"/>
      <c r="J40" s="1743"/>
      <c r="K40" s="1743"/>
      <c r="L40" s="1743"/>
      <c r="M40" s="1743"/>
      <c r="N40" s="1743"/>
      <c r="O40" s="1743"/>
      <c r="P40" s="1743"/>
      <c r="Q40" s="39"/>
      <c r="R40" s="39"/>
      <c r="S40" s="39" t="s">
        <v>898</v>
      </c>
      <c r="T40" s="39"/>
      <c r="U40" s="39"/>
      <c r="V40" s="39"/>
      <c r="W40" s="39"/>
      <c r="X40" s="39"/>
      <c r="Y40" s="39"/>
      <c r="Z40" s="39"/>
      <c r="AA40" s="1743"/>
      <c r="AB40" s="1743"/>
      <c r="AC40" s="1743"/>
      <c r="AD40" s="1743"/>
      <c r="AE40" s="1743"/>
      <c r="AF40" s="1743"/>
      <c r="AG40" s="1743"/>
      <c r="AH40" s="110"/>
    </row>
    <row r="41" spans="1:34" s="10" customFormat="1" ht="2.25" customHeight="1">
      <c r="A41" s="30"/>
      <c r="B41" s="34"/>
      <c r="C41" s="39"/>
      <c r="D41" s="39"/>
      <c r="E41" s="39"/>
      <c r="F41" s="105"/>
      <c r="G41" s="105"/>
      <c r="H41" s="105"/>
      <c r="I41" s="105"/>
      <c r="J41" s="105"/>
      <c r="K41" s="105"/>
      <c r="L41" s="105"/>
      <c r="M41" s="105"/>
      <c r="N41" s="105"/>
      <c r="O41" s="105"/>
      <c r="P41" s="105"/>
      <c r="Q41" s="39"/>
      <c r="R41" s="39"/>
      <c r="S41" s="39"/>
      <c r="T41" s="39"/>
      <c r="U41" s="39"/>
      <c r="V41" s="39"/>
      <c r="W41" s="39"/>
      <c r="X41" s="39"/>
      <c r="Y41" s="39"/>
      <c r="Z41" s="39"/>
      <c r="AA41" s="105"/>
      <c r="AB41" s="105"/>
      <c r="AC41" s="105"/>
      <c r="AD41" s="105"/>
      <c r="AE41" s="105"/>
      <c r="AF41" s="105"/>
      <c r="AG41" s="105"/>
      <c r="AH41" s="110"/>
    </row>
    <row r="42" spans="1:34" s="10" customFormat="1" ht="14.4">
      <c r="A42" s="30"/>
      <c r="B42" s="34" t="s">
        <v>899</v>
      </c>
      <c r="C42" s="34"/>
      <c r="D42" s="34"/>
      <c r="E42" s="34"/>
      <c r="F42" s="1742"/>
      <c r="G42" s="1742"/>
      <c r="H42" s="1742"/>
      <c r="I42" s="1742"/>
      <c r="J42" s="1742"/>
      <c r="K42" s="1742"/>
      <c r="L42" s="1742"/>
      <c r="M42" s="1742"/>
      <c r="N42" s="1742"/>
      <c r="O42" s="1742"/>
      <c r="P42" s="1742"/>
      <c r="Q42" s="1742"/>
      <c r="R42" s="1742"/>
      <c r="S42" s="1742"/>
      <c r="T42" s="1742"/>
      <c r="U42" s="1742"/>
      <c r="V42" s="1742"/>
      <c r="W42" s="1742"/>
      <c r="X42" s="1742"/>
      <c r="Y42" s="1742"/>
      <c r="Z42" s="1742"/>
      <c r="AA42" s="1742"/>
      <c r="AB42" s="1742"/>
      <c r="AC42" s="1742"/>
      <c r="AD42" s="1742"/>
      <c r="AE42" s="1742"/>
      <c r="AF42" s="1742"/>
      <c r="AG42" s="1742"/>
      <c r="AH42" s="110"/>
    </row>
    <row r="43" spans="1:34" s="10" customFormat="1" ht="12.75" customHeight="1">
      <c r="A43" s="30"/>
      <c r="B43" s="34"/>
      <c r="C43" s="33" t="s">
        <v>549</v>
      </c>
      <c r="D43" s="33"/>
      <c r="E43" s="33"/>
      <c r="F43" s="1743"/>
      <c r="G43" s="1743"/>
      <c r="H43" s="1743"/>
      <c r="I43" s="1743"/>
      <c r="J43" s="1743"/>
      <c r="K43" s="1743"/>
      <c r="L43" s="1743"/>
      <c r="M43" s="1743"/>
      <c r="N43" s="1743"/>
      <c r="O43" s="1743"/>
      <c r="P43" s="1743"/>
      <c r="Q43" s="1743"/>
      <c r="R43" s="1743"/>
      <c r="S43" s="1743"/>
      <c r="T43" s="1743"/>
      <c r="U43" s="1743"/>
      <c r="V43" s="1743"/>
      <c r="W43" s="1743"/>
      <c r="X43" s="1743"/>
      <c r="Y43" s="1743"/>
      <c r="Z43" s="1743"/>
      <c r="AA43" s="1743"/>
      <c r="AB43" s="1743"/>
      <c r="AC43" s="1743"/>
      <c r="AD43" s="1743"/>
      <c r="AE43" s="1743"/>
      <c r="AF43" s="1743"/>
      <c r="AG43" s="1743"/>
      <c r="AH43" s="110"/>
    </row>
    <row r="44" spans="1:34" s="10" customFormat="1" ht="2.25" customHeight="1">
      <c r="A44" s="30"/>
      <c r="B44" s="34"/>
      <c r="C44" s="33"/>
      <c r="D44" s="33"/>
      <c r="E44" s="33"/>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10"/>
    </row>
    <row r="45" spans="1:34" s="10" customFormat="1" ht="14.25" customHeight="1">
      <c r="A45" s="30"/>
      <c r="B45" s="34"/>
      <c r="C45" s="34" t="s">
        <v>425</v>
      </c>
      <c r="D45" s="34"/>
      <c r="E45" s="34"/>
      <c r="F45" s="34"/>
      <c r="G45" s="1744"/>
      <c r="H45" s="1744"/>
      <c r="I45" s="1744"/>
      <c r="J45" s="1744"/>
      <c r="K45" s="1744"/>
      <c r="L45" s="1744"/>
      <c r="M45" s="1744"/>
      <c r="N45" s="1744"/>
      <c r="O45" s="1744"/>
      <c r="P45" s="1744"/>
      <c r="Q45" s="34"/>
      <c r="R45" s="34"/>
      <c r="S45" s="34" t="s">
        <v>641</v>
      </c>
      <c r="T45" s="34"/>
      <c r="U45" s="34"/>
      <c r="V45" s="34"/>
      <c r="W45" s="34"/>
      <c r="X45" s="1744"/>
      <c r="Y45" s="1744"/>
      <c r="Z45" s="1744"/>
      <c r="AA45" s="1744"/>
      <c r="AB45" s="1744"/>
      <c r="AC45" s="1744"/>
      <c r="AD45" s="1744"/>
      <c r="AE45" s="1744"/>
      <c r="AF45" s="1744"/>
      <c r="AG45" s="1744"/>
      <c r="AH45" s="110"/>
    </row>
    <row r="46" spans="1:34" s="10" customFormat="1" ht="12.75" customHeight="1">
      <c r="A46" s="30"/>
      <c r="B46" s="34"/>
      <c r="C46" s="39" t="s">
        <v>642</v>
      </c>
      <c r="D46" s="39"/>
      <c r="E46" s="39"/>
      <c r="F46" s="39"/>
      <c r="G46" s="1745"/>
      <c r="H46" s="1745"/>
      <c r="I46" s="1745"/>
      <c r="J46" s="1745"/>
      <c r="K46" s="1745"/>
      <c r="L46" s="1745"/>
      <c r="M46" s="1745"/>
      <c r="N46" s="1745"/>
      <c r="O46" s="1745"/>
      <c r="P46" s="1745"/>
      <c r="Q46" s="39"/>
      <c r="R46" s="39"/>
      <c r="S46" s="39" t="s">
        <v>900</v>
      </c>
      <c r="T46" s="39"/>
      <c r="U46" s="39"/>
      <c r="V46" s="39"/>
      <c r="W46" s="39"/>
      <c r="X46" s="1745"/>
      <c r="Y46" s="1745"/>
      <c r="Z46" s="1745"/>
      <c r="AA46" s="1745"/>
      <c r="AB46" s="1745"/>
      <c r="AC46" s="1745"/>
      <c r="AD46" s="1745"/>
      <c r="AE46" s="1745"/>
      <c r="AF46" s="1745"/>
      <c r="AG46" s="1745"/>
      <c r="AH46" s="110"/>
    </row>
    <row r="47" spans="1:34" s="16" customFormat="1" ht="2.25" customHeight="1">
      <c r="A47" s="30"/>
      <c r="B47" s="34"/>
      <c r="C47" s="82"/>
      <c r="D47" s="33"/>
      <c r="E47" s="33"/>
      <c r="F47" s="33"/>
      <c r="G47" s="33"/>
      <c r="H47" s="82"/>
      <c r="I47" s="33"/>
      <c r="J47" s="33"/>
      <c r="K47" s="34"/>
      <c r="L47" s="34"/>
      <c r="M47" s="33"/>
      <c r="N47" s="33"/>
      <c r="O47" s="33"/>
      <c r="P47" s="33"/>
      <c r="Q47" s="82"/>
      <c r="R47" s="33"/>
      <c r="S47" s="33"/>
      <c r="T47" s="33"/>
      <c r="U47" s="33"/>
      <c r="V47" s="34"/>
      <c r="W47" s="33"/>
      <c r="X47" s="33"/>
      <c r="Y47" s="33"/>
      <c r="Z47" s="81"/>
      <c r="AA47" s="81"/>
      <c r="AB47" s="81"/>
      <c r="AC47" s="81"/>
      <c r="AD47" s="81"/>
      <c r="AE47" s="81"/>
      <c r="AF47" s="81"/>
      <c r="AG47" s="81"/>
      <c r="AH47" s="112"/>
    </row>
    <row r="48" spans="1:34" s="10" customFormat="1" ht="14.4">
      <c r="A48" s="30" t="s">
        <v>901</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110"/>
    </row>
    <row r="49" spans="1:34" s="10" customFormat="1" ht="12.75" customHeight="1">
      <c r="A49" s="30"/>
      <c r="B49" s="33" t="s">
        <v>902</v>
      </c>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110"/>
    </row>
    <row r="50" spans="1:34" s="10" customFormat="1" ht="2.25" customHeight="1">
      <c r="A50" s="30"/>
      <c r="B50" s="33"/>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110"/>
    </row>
    <row r="51" spans="1:34" s="10" customFormat="1" ht="14.4">
      <c r="A51" s="30"/>
      <c r="B51" s="34" t="s">
        <v>896</v>
      </c>
      <c r="C51" s="34"/>
      <c r="D51" s="34"/>
      <c r="E51" s="34"/>
      <c r="F51" s="1500" t="s">
        <v>1074</v>
      </c>
      <c r="G51" s="1500"/>
      <c r="H51" s="1500"/>
      <c r="I51" s="1500"/>
      <c r="J51" s="1500"/>
      <c r="K51" s="1500"/>
      <c r="L51" s="1500"/>
      <c r="M51" s="1500"/>
      <c r="N51" s="1500"/>
      <c r="O51" s="1500"/>
      <c r="P51" s="1500"/>
      <c r="Q51" s="34"/>
      <c r="R51" s="34" t="s">
        <v>897</v>
      </c>
      <c r="S51" s="34"/>
      <c r="T51" s="34"/>
      <c r="U51" s="34"/>
      <c r="V51" s="34"/>
      <c r="W51" s="34"/>
      <c r="X51" s="34"/>
      <c r="Y51" s="34"/>
      <c r="Z51" s="34"/>
      <c r="AA51" s="1500" t="s">
        <v>1075</v>
      </c>
      <c r="AB51" s="1500"/>
      <c r="AC51" s="1500"/>
      <c r="AD51" s="1500"/>
      <c r="AE51" s="1500"/>
      <c r="AF51" s="1500"/>
      <c r="AG51" s="1500"/>
      <c r="AH51" s="110"/>
    </row>
    <row r="52" spans="1:34" s="10" customFormat="1" ht="12.75" customHeight="1">
      <c r="A52" s="30"/>
      <c r="B52" s="34"/>
      <c r="C52" s="39" t="s">
        <v>242</v>
      </c>
      <c r="D52" s="39"/>
      <c r="E52" s="39"/>
      <c r="F52" s="1501"/>
      <c r="G52" s="1501"/>
      <c r="H52" s="1501"/>
      <c r="I52" s="1501"/>
      <c r="J52" s="1501"/>
      <c r="K52" s="1501"/>
      <c r="L52" s="1501"/>
      <c r="M52" s="1501"/>
      <c r="N52" s="1501"/>
      <c r="O52" s="1501"/>
      <c r="P52" s="1501"/>
      <c r="Q52" s="39"/>
      <c r="R52" s="39"/>
      <c r="S52" s="39" t="s">
        <v>898</v>
      </c>
      <c r="T52" s="39"/>
      <c r="U52" s="39"/>
      <c r="V52" s="39"/>
      <c r="W52" s="39"/>
      <c r="X52" s="39"/>
      <c r="Y52" s="39"/>
      <c r="Z52" s="39"/>
      <c r="AA52" s="1501"/>
      <c r="AB52" s="1501"/>
      <c r="AC52" s="1501"/>
      <c r="AD52" s="1501"/>
      <c r="AE52" s="1501"/>
      <c r="AF52" s="1501"/>
      <c r="AG52" s="1501"/>
      <c r="AH52" s="110"/>
    </row>
    <row r="53" spans="1:34" s="10" customFormat="1" ht="2.25" customHeight="1">
      <c r="A53" s="30"/>
      <c r="B53" s="34"/>
      <c r="C53" s="39"/>
      <c r="D53" s="39"/>
      <c r="E53" s="39"/>
      <c r="F53" s="105"/>
      <c r="G53" s="105"/>
      <c r="H53" s="105"/>
      <c r="I53" s="105"/>
      <c r="J53" s="105"/>
      <c r="K53" s="105"/>
      <c r="L53" s="105"/>
      <c r="M53" s="105"/>
      <c r="N53" s="105"/>
      <c r="O53" s="105"/>
      <c r="P53" s="105"/>
      <c r="Q53" s="39"/>
      <c r="R53" s="39"/>
      <c r="S53" s="39"/>
      <c r="T53" s="39"/>
      <c r="U53" s="39"/>
      <c r="V53" s="39"/>
      <c r="W53" s="39"/>
      <c r="X53" s="39"/>
      <c r="Y53" s="39"/>
      <c r="Z53" s="39"/>
      <c r="AA53" s="105"/>
      <c r="AB53" s="105"/>
      <c r="AC53" s="105"/>
      <c r="AD53" s="105"/>
      <c r="AE53" s="105"/>
      <c r="AF53" s="105"/>
      <c r="AG53" s="105"/>
      <c r="AH53" s="110"/>
    </row>
    <row r="54" spans="1:34" s="10" customFormat="1" ht="14.4">
      <c r="A54" s="30"/>
      <c r="B54" s="34" t="s">
        <v>899</v>
      </c>
      <c r="C54" s="34"/>
      <c r="D54" s="34"/>
      <c r="E54" s="34"/>
      <c r="F54" s="1500" t="s">
        <v>1073</v>
      </c>
      <c r="G54" s="1500"/>
      <c r="H54" s="1500"/>
      <c r="I54" s="1500"/>
      <c r="J54" s="1500"/>
      <c r="K54" s="1500"/>
      <c r="L54" s="1500"/>
      <c r="M54" s="1500"/>
      <c r="N54" s="1500"/>
      <c r="O54" s="1500"/>
      <c r="P54" s="1500"/>
      <c r="Q54" s="1500"/>
      <c r="R54" s="1500"/>
      <c r="S54" s="1500"/>
      <c r="T54" s="1500"/>
      <c r="U54" s="1500"/>
      <c r="V54" s="1500"/>
      <c r="W54" s="1500"/>
      <c r="X54" s="1500"/>
      <c r="Y54" s="1500"/>
      <c r="Z54" s="1500"/>
      <c r="AA54" s="1500"/>
      <c r="AB54" s="1500"/>
      <c r="AC54" s="1500"/>
      <c r="AD54" s="1500"/>
      <c r="AE54" s="1500"/>
      <c r="AF54" s="1500"/>
      <c r="AG54" s="1500"/>
      <c r="AH54" s="110"/>
    </row>
    <row r="55" spans="1:34" s="10" customFormat="1" ht="12.75" customHeight="1">
      <c r="A55" s="30"/>
      <c r="B55" s="34"/>
      <c r="C55" s="33" t="s">
        <v>549</v>
      </c>
      <c r="D55" s="33"/>
      <c r="E55" s="33"/>
      <c r="F55" s="1501"/>
      <c r="G55" s="1501"/>
      <c r="H55" s="1501"/>
      <c r="I55" s="1501"/>
      <c r="J55" s="1501"/>
      <c r="K55" s="1501"/>
      <c r="L55" s="1501"/>
      <c r="M55" s="1501"/>
      <c r="N55" s="1501"/>
      <c r="O55" s="1501"/>
      <c r="P55" s="1501"/>
      <c r="Q55" s="1501"/>
      <c r="R55" s="1501"/>
      <c r="S55" s="1501"/>
      <c r="T55" s="1501"/>
      <c r="U55" s="1501"/>
      <c r="V55" s="1501"/>
      <c r="W55" s="1501"/>
      <c r="X55" s="1501"/>
      <c r="Y55" s="1501"/>
      <c r="Z55" s="1501"/>
      <c r="AA55" s="1501"/>
      <c r="AB55" s="1501"/>
      <c r="AC55" s="1501"/>
      <c r="AD55" s="1501"/>
      <c r="AE55" s="1501"/>
      <c r="AF55" s="1501"/>
      <c r="AG55" s="1501"/>
      <c r="AH55" s="110"/>
    </row>
    <row r="56" spans="1:34" s="10" customFormat="1" ht="2.25" customHeight="1">
      <c r="A56" s="30"/>
      <c r="B56" s="34"/>
      <c r="C56" s="33"/>
      <c r="D56" s="33"/>
      <c r="E56" s="33"/>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G56" s="435"/>
      <c r="AH56" s="110"/>
    </row>
    <row r="57" spans="1:34" s="10" customFormat="1" ht="14.25" customHeight="1">
      <c r="A57" s="30"/>
      <c r="B57" s="34"/>
      <c r="C57" s="34" t="s">
        <v>425</v>
      </c>
      <c r="D57" s="34"/>
      <c r="E57" s="34"/>
      <c r="F57" s="34"/>
      <c r="G57" s="1651" t="s">
        <v>186</v>
      </c>
      <c r="H57" s="1651"/>
      <c r="I57" s="1651"/>
      <c r="J57" s="1651"/>
      <c r="K57" s="1651"/>
      <c r="L57" s="1651"/>
      <c r="M57" s="1651"/>
      <c r="N57" s="1651"/>
      <c r="O57" s="1651"/>
      <c r="P57" s="1651"/>
      <c r="Q57" s="34"/>
      <c r="R57" s="34"/>
      <c r="S57" s="34" t="s">
        <v>641</v>
      </c>
      <c r="T57" s="34"/>
      <c r="U57" s="34"/>
      <c r="V57" s="34"/>
      <c r="W57" s="34"/>
      <c r="X57" s="1651" t="s">
        <v>187</v>
      </c>
      <c r="Y57" s="1651"/>
      <c r="Z57" s="1651"/>
      <c r="AA57" s="1651"/>
      <c r="AB57" s="1651"/>
      <c r="AC57" s="1651"/>
      <c r="AD57" s="1651"/>
      <c r="AE57" s="1651"/>
      <c r="AF57" s="1651"/>
      <c r="AG57" s="1651"/>
      <c r="AH57" s="110"/>
    </row>
    <row r="58" spans="1:34" s="10" customFormat="1" ht="12.75" customHeight="1">
      <c r="A58" s="30"/>
      <c r="B58" s="34"/>
      <c r="C58" s="39" t="s">
        <v>642</v>
      </c>
      <c r="D58" s="39"/>
      <c r="E58" s="39"/>
      <c r="F58" s="39"/>
      <c r="G58" s="1652"/>
      <c r="H58" s="1652"/>
      <c r="I58" s="1652"/>
      <c r="J58" s="1652"/>
      <c r="K58" s="1652"/>
      <c r="L58" s="1652"/>
      <c r="M58" s="1652"/>
      <c r="N58" s="1652"/>
      <c r="O58" s="1652"/>
      <c r="P58" s="1652"/>
      <c r="Q58" s="39"/>
      <c r="R58" s="39"/>
      <c r="S58" s="39" t="s">
        <v>900</v>
      </c>
      <c r="T58" s="39"/>
      <c r="U58" s="39"/>
      <c r="V58" s="39"/>
      <c r="W58" s="39"/>
      <c r="X58" s="1652"/>
      <c r="Y58" s="1652"/>
      <c r="Z58" s="1652"/>
      <c r="AA58" s="1652"/>
      <c r="AB58" s="1652"/>
      <c r="AC58" s="1652"/>
      <c r="AD58" s="1652"/>
      <c r="AE58" s="1652"/>
      <c r="AF58" s="1652"/>
      <c r="AG58" s="1652"/>
      <c r="AH58" s="110"/>
    </row>
    <row r="59" spans="1:34" s="10" customFormat="1" ht="12.75" customHeight="1">
      <c r="A59" s="30"/>
      <c r="B59" s="34"/>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110"/>
    </row>
    <row r="60" spans="1:34" s="10" customFormat="1" ht="15" customHeight="1">
      <c r="A60" s="32"/>
      <c r="B60" s="1746" t="s">
        <v>903</v>
      </c>
      <c r="C60" s="1747"/>
      <c r="D60" s="1747"/>
      <c r="E60" s="1747"/>
      <c r="F60" s="1747"/>
      <c r="G60" s="1747"/>
      <c r="H60" s="1747"/>
      <c r="I60" s="1747"/>
      <c r="J60" s="1747"/>
      <c r="K60" s="1747"/>
      <c r="L60" s="1747"/>
      <c r="M60" s="1747"/>
      <c r="N60" s="1747"/>
      <c r="O60" s="1747"/>
      <c r="P60" s="1747"/>
      <c r="Q60" s="1747"/>
      <c r="R60" s="31"/>
      <c r="S60" s="107" t="s">
        <v>904</v>
      </c>
      <c r="T60" s="31"/>
      <c r="U60" s="31"/>
      <c r="V60" s="31"/>
      <c r="W60" s="31"/>
      <c r="X60" s="31"/>
      <c r="Y60" s="31"/>
      <c r="Z60" s="31"/>
      <c r="AA60" s="31"/>
      <c r="AB60" s="31"/>
      <c r="AC60" s="31"/>
      <c r="AD60" s="31"/>
      <c r="AE60" s="31"/>
      <c r="AF60" s="31"/>
      <c r="AG60" s="31"/>
      <c r="AH60" s="56"/>
    </row>
    <row r="61" spans="1:34" s="10" customFormat="1" ht="14.25" customHeight="1">
      <c r="A61" s="32"/>
      <c r="B61" s="38" t="s">
        <v>905</v>
      </c>
      <c r="C61" s="31"/>
      <c r="D61" s="31"/>
      <c r="E61" s="31"/>
      <c r="F61" s="31"/>
      <c r="G61" s="31"/>
      <c r="H61" s="31"/>
      <c r="I61" s="31"/>
      <c r="J61" s="31"/>
      <c r="K61" s="31"/>
      <c r="L61" s="31"/>
      <c r="M61" s="33"/>
      <c r="N61" s="31"/>
      <c r="O61" s="31"/>
      <c r="P61" s="31"/>
      <c r="Q61" s="31"/>
      <c r="R61" s="31"/>
      <c r="S61" s="39" t="s">
        <v>906</v>
      </c>
      <c r="T61" s="31"/>
      <c r="U61" s="33"/>
      <c r="V61" s="31"/>
      <c r="W61" s="31"/>
      <c r="X61" s="31"/>
      <c r="Y61" s="31"/>
      <c r="Z61" s="31"/>
      <c r="AA61" s="31"/>
      <c r="AB61" s="31"/>
      <c r="AC61" s="31"/>
      <c r="AD61" s="31"/>
      <c r="AE61" s="31"/>
      <c r="AF61" s="31"/>
      <c r="AG61" s="31"/>
      <c r="AH61" s="56"/>
    </row>
    <row r="62" spans="1:34" s="10" customFormat="1" ht="12.75" customHeight="1">
      <c r="A62" s="32"/>
      <c r="B62" s="33"/>
      <c r="C62" s="31"/>
      <c r="D62" s="31"/>
      <c r="E62" s="31"/>
      <c r="F62" s="31"/>
      <c r="G62" s="31"/>
      <c r="H62" s="31"/>
      <c r="I62" s="31"/>
      <c r="J62" s="31"/>
      <c r="K62" s="31"/>
      <c r="L62" s="31"/>
      <c r="M62" s="33"/>
      <c r="N62" s="31"/>
      <c r="O62" s="31"/>
      <c r="P62" s="31"/>
      <c r="Q62" s="31"/>
      <c r="R62" s="31"/>
      <c r="S62" s="31"/>
      <c r="T62" s="31"/>
      <c r="U62" s="31"/>
      <c r="V62" s="39"/>
      <c r="W62" s="31"/>
      <c r="X62" s="31"/>
      <c r="Y62" s="31"/>
      <c r="Z62" s="31"/>
      <c r="AA62" s="31"/>
      <c r="AB62" s="31"/>
      <c r="AC62" s="31"/>
      <c r="AD62" s="31"/>
      <c r="AE62" s="31"/>
      <c r="AF62" s="31"/>
      <c r="AG62" s="31"/>
      <c r="AH62" s="56"/>
    </row>
    <row r="63" spans="1:34" s="10" customFormat="1" ht="15.75" customHeight="1">
      <c r="A63" s="30"/>
      <c r="B63" s="31"/>
      <c r="C63" s="31"/>
      <c r="D63" s="31"/>
      <c r="E63" s="31"/>
      <c r="F63" s="31"/>
      <c r="G63" s="31"/>
      <c r="H63" s="31"/>
      <c r="I63" s="31"/>
      <c r="J63" s="31"/>
      <c r="K63" s="31"/>
      <c r="L63" s="31"/>
      <c r="M63" s="31"/>
      <c r="N63" s="31"/>
      <c r="O63" s="31"/>
      <c r="P63" s="31"/>
      <c r="Q63" s="31"/>
      <c r="R63" s="31"/>
      <c r="S63" s="31"/>
      <c r="T63" s="31"/>
      <c r="U63" s="50"/>
      <c r="V63" s="50"/>
      <c r="W63" s="50"/>
      <c r="X63" s="50"/>
      <c r="Y63" s="34" t="s">
        <v>450</v>
      </c>
      <c r="Z63" s="34"/>
      <c r="AA63" s="31"/>
      <c r="AB63" s="34"/>
      <c r="AC63" s="34" t="s">
        <v>451</v>
      </c>
      <c r="AD63" s="31"/>
      <c r="AE63" s="34"/>
      <c r="AF63" s="34"/>
      <c r="AG63" s="34" t="s">
        <v>452</v>
      </c>
      <c r="AH63" s="110"/>
    </row>
    <row r="64" spans="1:34" s="10" customFormat="1" ht="15.75" customHeight="1">
      <c r="A64" s="30"/>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69" t="s">
        <v>454</v>
      </c>
      <c r="Z64" s="106"/>
      <c r="AA64" s="108"/>
      <c r="AB64" s="106"/>
      <c r="AC64" s="69" t="s">
        <v>455</v>
      </c>
      <c r="AD64" s="108"/>
      <c r="AE64" s="106"/>
      <c r="AF64" s="106"/>
      <c r="AG64" s="69" t="s">
        <v>456</v>
      </c>
      <c r="AH64" s="110"/>
    </row>
    <row r="65" spans="1:34" s="10" customFormat="1" ht="12.75" customHeight="1">
      <c r="A65" s="30"/>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125"/>
      <c r="AE65" s="33"/>
      <c r="AF65" s="33"/>
      <c r="AG65" s="33"/>
      <c r="AH65" s="110"/>
    </row>
    <row r="66" spans="1:34" s="10" customFormat="1" ht="13.5" customHeight="1">
      <c r="A66" s="1748" t="s">
        <v>907</v>
      </c>
      <c r="B66" s="1749"/>
      <c r="C66" s="1749"/>
      <c r="D66" s="1750" t="s">
        <v>908</v>
      </c>
      <c r="E66" s="1750"/>
      <c r="F66" s="1750"/>
      <c r="G66" s="1750"/>
      <c r="H66" s="1750"/>
      <c r="I66" s="1750"/>
      <c r="J66" s="1750"/>
      <c r="K66" s="1750"/>
      <c r="L66" s="1750"/>
      <c r="M66" s="1750"/>
      <c r="N66" s="1750"/>
      <c r="O66" s="1750"/>
      <c r="P66" s="1750"/>
      <c r="Q66" s="1750"/>
      <c r="R66" s="1750"/>
      <c r="S66" s="1750"/>
      <c r="T66" s="1750"/>
      <c r="U66" s="1750"/>
      <c r="V66" s="1750"/>
      <c r="W66" s="1750"/>
      <c r="X66" s="1750"/>
      <c r="Y66" s="1750"/>
      <c r="Z66" s="1750"/>
      <c r="AA66" s="1750"/>
      <c r="AB66" s="1750"/>
      <c r="AC66" s="1750"/>
      <c r="AD66" s="1750"/>
      <c r="AE66" s="1750"/>
      <c r="AF66" s="1750"/>
      <c r="AG66" s="1750"/>
      <c r="AH66" s="1751"/>
    </row>
    <row r="67" spans="1:34" s="10" customFormat="1" ht="13.5" customHeight="1">
      <c r="A67" s="113"/>
      <c r="B67" s="114"/>
      <c r="C67" s="114"/>
      <c r="D67" s="116" t="s">
        <v>909</v>
      </c>
      <c r="E67" s="115"/>
      <c r="F67" s="115"/>
      <c r="G67" s="115"/>
      <c r="H67" s="115"/>
      <c r="I67" s="115"/>
      <c r="J67" s="115"/>
      <c r="K67" s="115"/>
      <c r="L67" s="115"/>
      <c r="M67" s="115"/>
      <c r="N67" s="115"/>
      <c r="O67" s="115"/>
      <c r="P67" s="115"/>
      <c r="Q67" s="115"/>
      <c r="R67" s="115"/>
      <c r="S67" s="115"/>
      <c r="T67" s="115"/>
      <c r="U67" s="104"/>
      <c r="V67" s="115"/>
      <c r="W67" s="115"/>
      <c r="X67" s="115"/>
      <c r="Y67" s="115"/>
      <c r="Z67" s="115"/>
      <c r="AA67" s="115"/>
      <c r="AB67" s="115"/>
      <c r="AC67" s="115"/>
      <c r="AD67" s="115"/>
      <c r="AE67" s="115"/>
      <c r="AF67" s="115"/>
      <c r="AG67" s="115"/>
      <c r="AH67" s="126"/>
    </row>
    <row r="68" spans="1:34" s="10" customFormat="1" ht="12.75" customHeight="1">
      <c r="A68" s="1735" t="s">
        <v>910</v>
      </c>
      <c r="B68" s="1736"/>
      <c r="C68" s="1736"/>
      <c r="D68" s="1705" t="s">
        <v>911</v>
      </c>
      <c r="E68" s="1705"/>
      <c r="F68" s="1705"/>
      <c r="G68" s="1705"/>
      <c r="H68" s="1705"/>
      <c r="I68" s="1705"/>
      <c r="J68" s="1705"/>
      <c r="K68" s="1705"/>
      <c r="L68" s="1705"/>
      <c r="M68" s="1705"/>
      <c r="N68" s="1705"/>
      <c r="O68" s="1705"/>
      <c r="P68" s="1705"/>
      <c r="Q68" s="1705"/>
      <c r="R68" s="1705"/>
      <c r="S68" s="1705"/>
      <c r="T68" s="1705"/>
      <c r="U68" s="1705"/>
      <c r="V68" s="1705"/>
      <c r="W68" s="1705"/>
      <c r="X68" s="1705"/>
      <c r="Y68" s="1705"/>
      <c r="Z68" s="1705"/>
      <c r="AA68" s="1705"/>
      <c r="AB68" s="1705"/>
      <c r="AC68" s="1705"/>
      <c r="AD68" s="1705"/>
      <c r="AE68" s="1705"/>
      <c r="AF68" s="1705"/>
      <c r="AG68" s="1705"/>
      <c r="AH68" s="1734"/>
    </row>
    <row r="69" spans="1:34" s="10" customFormat="1" ht="12.75" customHeight="1">
      <c r="A69" s="117"/>
      <c r="B69" s="118"/>
      <c r="C69" s="36"/>
      <c r="D69" s="1705"/>
      <c r="E69" s="1705"/>
      <c r="F69" s="1705"/>
      <c r="G69" s="1705"/>
      <c r="H69" s="1705"/>
      <c r="I69" s="1705"/>
      <c r="J69" s="1705"/>
      <c r="K69" s="1705"/>
      <c r="L69" s="1705"/>
      <c r="M69" s="1705"/>
      <c r="N69" s="1705"/>
      <c r="O69" s="1705"/>
      <c r="P69" s="1705"/>
      <c r="Q69" s="1705"/>
      <c r="R69" s="1705"/>
      <c r="S69" s="1705"/>
      <c r="T69" s="1705"/>
      <c r="U69" s="1705"/>
      <c r="V69" s="1705"/>
      <c r="W69" s="1705"/>
      <c r="X69" s="1705"/>
      <c r="Y69" s="1705"/>
      <c r="Z69" s="1705"/>
      <c r="AA69" s="1705"/>
      <c r="AB69" s="1705"/>
      <c r="AC69" s="1705"/>
      <c r="AD69" s="1705"/>
      <c r="AE69" s="1705"/>
      <c r="AF69" s="1705"/>
      <c r="AG69" s="1705"/>
      <c r="AH69" s="1734"/>
    </row>
    <row r="70" spans="1:34" s="10" customFormat="1" ht="12.9" customHeight="1">
      <c r="A70" s="119"/>
      <c r="B70" s="120"/>
      <c r="C70" s="120"/>
      <c r="D70" s="121" t="s">
        <v>912</v>
      </c>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7"/>
    </row>
    <row r="71" spans="1:34" s="10" customFormat="1" ht="3" customHeight="1">
      <c r="A71" s="123"/>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91"/>
    </row>
    <row r="72" spans="1:34" s="10" customFormat="1" ht="14.4">
      <c r="A72" s="20" t="s">
        <v>913</v>
      </c>
      <c r="B72" s="16"/>
      <c r="C72" s="16"/>
      <c r="D72" s="16"/>
      <c r="E72" s="5" t="s">
        <v>914</v>
      </c>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91"/>
    </row>
    <row r="73" spans="1:34" s="10" customFormat="1" ht="2.25" customHeight="1">
      <c r="A73" s="20"/>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91"/>
    </row>
    <row r="74" spans="1:34" s="10" customFormat="1" ht="12.75" customHeight="1">
      <c r="A74" s="20"/>
      <c r="B74" s="16" t="s">
        <v>896</v>
      </c>
      <c r="C74" s="16"/>
      <c r="D74" s="16"/>
      <c r="E74" s="1730"/>
      <c r="F74" s="1730"/>
      <c r="G74" s="1730"/>
      <c r="H74" s="1730"/>
      <c r="I74" s="1730"/>
      <c r="J74" s="1730"/>
      <c r="K74" s="1730"/>
      <c r="L74" s="1730"/>
      <c r="M74" s="16"/>
      <c r="N74" s="16" t="s">
        <v>915</v>
      </c>
      <c r="O74" s="16"/>
      <c r="P74" s="16"/>
      <c r="Q74" s="16"/>
      <c r="R74" s="1730"/>
      <c r="S74" s="1730"/>
      <c r="T74" s="1730"/>
      <c r="U74" s="1730"/>
      <c r="V74" s="1730"/>
      <c r="W74" s="1730"/>
      <c r="X74" s="1730"/>
      <c r="Y74" s="1730"/>
      <c r="Z74" s="1730"/>
      <c r="AA74" s="1730"/>
      <c r="AB74" s="1730"/>
      <c r="AC74" s="1730"/>
      <c r="AD74" s="1730"/>
      <c r="AE74" s="1730"/>
      <c r="AF74" s="1730"/>
      <c r="AG74" s="1730"/>
      <c r="AH74" s="91"/>
    </row>
    <row r="75" spans="1:34" s="10" customFormat="1" ht="12" customHeight="1">
      <c r="A75" s="20"/>
      <c r="B75" s="16"/>
      <c r="C75" s="5" t="s">
        <v>242</v>
      </c>
      <c r="D75" s="16"/>
      <c r="E75" s="1731"/>
      <c r="F75" s="1731"/>
      <c r="G75" s="1731"/>
      <c r="H75" s="1731"/>
      <c r="I75" s="1731"/>
      <c r="J75" s="1731"/>
      <c r="K75" s="1731"/>
      <c r="L75" s="1731"/>
      <c r="M75" s="16"/>
      <c r="N75" s="16"/>
      <c r="O75" s="5" t="s">
        <v>549</v>
      </c>
      <c r="P75" s="16"/>
      <c r="Q75" s="16"/>
      <c r="R75" s="1731"/>
      <c r="S75" s="1731"/>
      <c r="T75" s="1731"/>
      <c r="U75" s="1731"/>
      <c r="V75" s="1731"/>
      <c r="W75" s="1731"/>
      <c r="X75" s="1731"/>
      <c r="Y75" s="1731"/>
      <c r="Z75" s="1731"/>
      <c r="AA75" s="1731"/>
      <c r="AB75" s="1731"/>
      <c r="AC75" s="1731"/>
      <c r="AD75" s="1731"/>
      <c r="AE75" s="1731"/>
      <c r="AF75" s="1731"/>
      <c r="AG75" s="1731"/>
      <c r="AH75" s="91"/>
    </row>
    <row r="76" spans="1:34" s="10" customFormat="1" ht="2.25" customHeight="1">
      <c r="A76" s="20"/>
      <c r="B76" s="16"/>
      <c r="C76" s="5"/>
      <c r="D76" s="16"/>
      <c r="E76" s="16"/>
      <c r="F76" s="16"/>
      <c r="G76" s="16"/>
      <c r="H76" s="16"/>
      <c r="I76" s="16"/>
      <c r="J76" s="16"/>
      <c r="K76" s="16"/>
      <c r="L76" s="16"/>
      <c r="M76" s="16"/>
      <c r="N76" s="16"/>
      <c r="O76" s="5"/>
      <c r="P76" s="16"/>
      <c r="Q76" s="16"/>
      <c r="R76" s="16"/>
      <c r="S76" s="16"/>
      <c r="T76" s="16"/>
      <c r="U76" s="16"/>
      <c r="V76" s="16"/>
      <c r="W76" s="16"/>
      <c r="X76" s="16"/>
      <c r="Y76" s="16"/>
      <c r="Z76" s="16"/>
      <c r="AA76" s="16"/>
      <c r="AB76" s="16"/>
      <c r="AC76" s="16"/>
      <c r="AD76" s="16"/>
      <c r="AE76" s="16"/>
      <c r="AF76" s="16"/>
      <c r="AG76" s="16"/>
      <c r="AH76" s="91"/>
    </row>
    <row r="77" spans="1:34" s="10" customFormat="1" ht="12.75" customHeight="1">
      <c r="A77" s="20"/>
      <c r="B77" s="16" t="s">
        <v>916</v>
      </c>
      <c r="C77" s="16"/>
      <c r="D77" s="16"/>
      <c r="E77" s="16"/>
      <c r="F77" s="16"/>
      <c r="G77" s="16"/>
      <c r="H77" s="5" t="s">
        <v>917</v>
      </c>
      <c r="I77" s="16"/>
      <c r="J77" s="16"/>
      <c r="K77" s="16"/>
      <c r="L77" s="16"/>
      <c r="M77" s="16"/>
      <c r="N77" s="16"/>
      <c r="O77" s="16"/>
      <c r="P77" s="16"/>
      <c r="Q77" s="16"/>
      <c r="R77" s="16"/>
      <c r="S77" s="16"/>
      <c r="T77" s="16"/>
      <c r="U77" s="16"/>
      <c r="V77" s="16"/>
      <c r="W77" s="17" t="s">
        <v>425</v>
      </c>
      <c r="X77" s="17"/>
      <c r="Y77" s="17"/>
      <c r="Z77" s="16"/>
      <c r="AA77" s="5" t="s">
        <v>642</v>
      </c>
      <c r="AB77" s="16"/>
      <c r="AC77" s="16"/>
      <c r="AD77" s="16"/>
      <c r="AE77" s="16"/>
      <c r="AF77" s="16"/>
      <c r="AG77" s="16"/>
      <c r="AH77" s="91"/>
    </row>
    <row r="78" spans="1:34" s="10" customFormat="1" ht="12.75" customHeight="1">
      <c r="A78" s="20"/>
      <c r="B78" s="16"/>
      <c r="C78" s="1730"/>
      <c r="D78" s="1730"/>
      <c r="E78" s="1730"/>
      <c r="F78" s="1730"/>
      <c r="G78" s="1730"/>
      <c r="H78" s="1730"/>
      <c r="I78" s="1730"/>
      <c r="J78" s="1730"/>
      <c r="K78" s="1730"/>
      <c r="L78" s="1730"/>
      <c r="M78" s="1730"/>
      <c r="N78" s="1730"/>
      <c r="O78" s="1730"/>
      <c r="P78" s="1730"/>
      <c r="Q78" s="1730"/>
      <c r="R78" s="1730"/>
      <c r="S78" s="1730"/>
      <c r="T78" s="1730"/>
      <c r="U78" s="1730"/>
      <c r="V78" s="16"/>
      <c r="W78" s="1732"/>
      <c r="X78" s="1732"/>
      <c r="Y78" s="1732"/>
      <c r="Z78" s="1732"/>
      <c r="AA78" s="1732"/>
      <c r="AB78" s="1732"/>
      <c r="AC78" s="1732"/>
      <c r="AD78" s="1732"/>
      <c r="AE78" s="1732"/>
      <c r="AF78" s="1732"/>
      <c r="AG78" s="1732"/>
      <c r="AH78" s="91"/>
    </row>
    <row r="79" spans="1:34" s="10" customFormat="1" ht="14.4">
      <c r="A79" s="20"/>
      <c r="B79" s="16"/>
      <c r="C79" s="1731"/>
      <c r="D79" s="1731"/>
      <c r="E79" s="1731"/>
      <c r="F79" s="1731"/>
      <c r="G79" s="1731"/>
      <c r="H79" s="1731"/>
      <c r="I79" s="1731"/>
      <c r="J79" s="1731"/>
      <c r="K79" s="1731"/>
      <c r="L79" s="1731"/>
      <c r="M79" s="1731"/>
      <c r="N79" s="1731"/>
      <c r="O79" s="1731"/>
      <c r="P79" s="1731"/>
      <c r="Q79" s="1731"/>
      <c r="R79" s="1731"/>
      <c r="S79" s="1731"/>
      <c r="T79" s="1731"/>
      <c r="U79" s="1731"/>
      <c r="V79" s="16"/>
      <c r="W79" s="1733"/>
      <c r="X79" s="1733"/>
      <c r="Y79" s="1733"/>
      <c r="Z79" s="1733"/>
      <c r="AA79" s="1733"/>
      <c r="AB79" s="1733"/>
      <c r="AC79" s="1733"/>
      <c r="AD79" s="1733"/>
      <c r="AE79" s="1733"/>
      <c r="AF79" s="1733"/>
      <c r="AG79" s="1733"/>
      <c r="AH79" s="91"/>
    </row>
    <row r="80" spans="1:34" s="10" customFormat="1" ht="6.75" customHeight="1">
      <c r="A80" s="124"/>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128"/>
    </row>
    <row r="81" spans="1:34" s="10" customFormat="1" ht="13.5" customHeight="1">
      <c r="A81" s="96"/>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109"/>
    </row>
    <row r="82" spans="1:34" s="10" customFormat="1" ht="13.5" customHeight="1">
      <c r="A82" s="20"/>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91"/>
    </row>
    <row r="83" spans="1:34" s="10" customFormat="1" ht="13.5" customHeight="1">
      <c r="A83" s="20"/>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91"/>
    </row>
    <row r="84" spans="1:34" s="10" customFormat="1" ht="13.5" customHeight="1">
      <c r="A84" s="12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128"/>
    </row>
    <row r="85" spans="1:34" ht="13.5" customHeight="1"/>
    <row r="86" spans="1:34" ht="13.5" customHeight="1"/>
    <row r="87" spans="1:34" ht="13.5" customHeight="1"/>
    <row r="88" spans="1:34" ht="13.5" customHeight="1"/>
    <row r="89" spans="1:34" ht="13.5" customHeight="1"/>
    <row r="90" spans="1:34" ht="13.5" customHeight="1"/>
  </sheetData>
  <mergeCells count="26">
    <mergeCell ref="B60:Q60"/>
    <mergeCell ref="A66:C66"/>
    <mergeCell ref="D66:AH66"/>
    <mergeCell ref="F51:P52"/>
    <mergeCell ref="AA51:AG52"/>
    <mergeCell ref="F54:AG55"/>
    <mergeCell ref="G57:P58"/>
    <mergeCell ref="X57:AG58"/>
    <mergeCell ref="F39:P40"/>
    <mergeCell ref="AA39:AG40"/>
    <mergeCell ref="F42:AG43"/>
    <mergeCell ref="G45:P46"/>
    <mergeCell ref="X45:AG46"/>
    <mergeCell ref="W16:AB17"/>
    <mergeCell ref="O25:U26"/>
    <mergeCell ref="AA25:AF26"/>
    <mergeCell ref="D26:N27"/>
    <mergeCell ref="Q34:AF35"/>
    <mergeCell ref="C20:AH20"/>
    <mergeCell ref="D25:N25"/>
    <mergeCell ref="C78:U79"/>
    <mergeCell ref="W78:AG79"/>
    <mergeCell ref="D68:AH69"/>
    <mergeCell ref="E74:L75"/>
    <mergeCell ref="R74:AG75"/>
    <mergeCell ref="A68:C68"/>
  </mergeCells>
  <phoneticPr fontId="199"/>
  <dataValidations count="1">
    <dataValidation type="list" allowBlank="1" showInputMessage="1" showErrorMessage="1" sqref="C7 F7 I7 L7 O7 S7 W7 AA7 C10 I10 S10 AA10 C13 L13 C16 S16 C22 I22 P22 C25 W25 B31 M31 B34 M34" xr:uid="{00000000-0002-0000-0700-000000000000}">
      <formula1>"□,■"</formula1>
    </dataValidation>
  </dataValidations>
  <printOptions horizontalCentered="1"/>
  <pageMargins left="0.23622047244094499" right="0.23622047244094499" top="0.15748031496063" bottom="0.15748031496063" header="0.31496062992126" footer="0.31496062992126"/>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FDDE-6E58-4D14-8557-94CD0AC1893E}">
  <sheetPr>
    <pageSetUpPr fitToPage="1"/>
  </sheetPr>
  <dimension ref="A1:AJ73"/>
  <sheetViews>
    <sheetView view="pageBreakPreview" topLeftCell="A18" zoomScale="115" zoomScaleNormal="75" zoomScaleSheetLayoutView="115" workbookViewId="0">
      <selection activeCell="K11" sqref="K11:X12"/>
    </sheetView>
  </sheetViews>
  <sheetFormatPr defaultColWidth="2.6640625" defaultRowHeight="12" customHeight="1"/>
  <cols>
    <col min="1" max="16384" width="2.6640625" style="12"/>
  </cols>
  <sheetData>
    <row r="1" spans="1:36" s="41" customFormat="1" ht="13.35" customHeight="1">
      <c r="A1" s="41" t="s">
        <v>1125</v>
      </c>
      <c r="Z1" s="12" t="s">
        <v>1126</v>
      </c>
    </row>
    <row r="2" spans="1:36" ht="13.35" customHeight="1">
      <c r="A2" s="5" t="s">
        <v>1127</v>
      </c>
      <c r="J2" s="5"/>
      <c r="Z2" s="5" t="s">
        <v>1128</v>
      </c>
    </row>
    <row r="3" spans="1:36" ht="3" customHeight="1">
      <c r="A3" s="130"/>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41"/>
    </row>
    <row r="4" spans="1:36" s="10" customFormat="1" ht="13.35" customHeight="1">
      <c r="A4" s="20" t="s">
        <v>1129</v>
      </c>
      <c r="L4" s="1730" t="str">
        <f>'申請人用（認定）'!G20</f>
        <v/>
      </c>
      <c r="M4" s="1730"/>
      <c r="N4" s="1730"/>
      <c r="O4" s="1730"/>
      <c r="P4" s="1730"/>
      <c r="Q4" s="1730"/>
      <c r="R4" s="1730"/>
      <c r="S4" s="1730"/>
      <c r="T4" s="1730"/>
      <c r="U4" s="1730"/>
      <c r="V4" s="1730"/>
      <c r="W4" s="1730"/>
      <c r="X4" s="1730"/>
      <c r="Y4" s="1730"/>
      <c r="Z4" s="1730"/>
      <c r="AA4" s="1730"/>
      <c r="AB4" s="1730"/>
      <c r="AC4" s="1730"/>
      <c r="AD4" s="1730"/>
      <c r="AE4" s="1730"/>
      <c r="AF4" s="1730"/>
      <c r="AG4" s="1730"/>
      <c r="AH4" s="1730"/>
      <c r="AJ4" s="54"/>
    </row>
    <row r="5" spans="1:36" s="10" customFormat="1" ht="13.35" customHeight="1">
      <c r="A5" s="21"/>
      <c r="B5" s="5" t="s">
        <v>1130</v>
      </c>
      <c r="C5" s="465"/>
      <c r="D5" s="465"/>
      <c r="L5" s="1731"/>
      <c r="M5" s="1731"/>
      <c r="N5" s="1731"/>
      <c r="O5" s="1731"/>
      <c r="P5" s="1731"/>
      <c r="Q5" s="1731"/>
      <c r="R5" s="1731"/>
      <c r="S5" s="1731"/>
      <c r="T5" s="1731"/>
      <c r="U5" s="1731"/>
      <c r="V5" s="1731"/>
      <c r="W5" s="1731"/>
      <c r="X5" s="1731"/>
      <c r="Y5" s="1731"/>
      <c r="Z5" s="1731"/>
      <c r="AA5" s="1731"/>
      <c r="AB5" s="1731"/>
      <c r="AC5" s="1731"/>
      <c r="AD5" s="1731"/>
      <c r="AE5" s="1731"/>
      <c r="AF5" s="1731"/>
      <c r="AG5" s="1731"/>
      <c r="AH5" s="1731"/>
      <c r="AJ5" s="54"/>
    </row>
    <row r="6" spans="1:36" ht="3" customHeight="1">
      <c r="A6" s="155"/>
      <c r="C6" s="5"/>
      <c r="AJ6" s="95"/>
    </row>
    <row r="7" spans="1:36" s="10" customFormat="1" ht="13.35" customHeight="1">
      <c r="A7" s="20" t="s">
        <v>1131</v>
      </c>
      <c r="E7" s="5" t="s">
        <v>1132</v>
      </c>
      <c r="AJ7" s="54"/>
    </row>
    <row r="8" spans="1:36" s="10" customFormat="1" ht="13.35" customHeight="1">
      <c r="A8" s="21"/>
      <c r="B8" s="16" t="s">
        <v>1133</v>
      </c>
      <c r="G8" s="1730" t="s">
        <v>1134</v>
      </c>
      <c r="H8" s="1730"/>
      <c r="I8" s="1730"/>
      <c r="J8" s="1730"/>
      <c r="K8" s="1730"/>
      <c r="L8" s="1730"/>
      <c r="M8" s="1730"/>
      <c r="N8" s="1730"/>
      <c r="O8" s="1730"/>
      <c r="P8" s="1730"/>
      <c r="Q8" s="1730"/>
      <c r="R8" s="1730"/>
      <c r="S8" s="1730"/>
      <c r="T8" s="1730"/>
      <c r="U8" s="1730"/>
      <c r="V8" s="1730"/>
      <c r="W8" s="1730"/>
      <c r="X8" s="1730"/>
      <c r="Y8" s="1730"/>
      <c r="Z8" s="1730"/>
      <c r="AA8" s="1730"/>
      <c r="AB8" s="1730"/>
      <c r="AC8" s="1730"/>
      <c r="AD8" s="1730"/>
      <c r="AE8" s="1730"/>
      <c r="AF8" s="1730"/>
      <c r="AG8" s="1730"/>
      <c r="AH8" s="1730"/>
      <c r="AJ8" s="54"/>
    </row>
    <row r="9" spans="1:36" s="10" customFormat="1" ht="13.35" customHeight="1">
      <c r="A9" s="21"/>
      <c r="C9" s="5" t="s">
        <v>1135</v>
      </c>
      <c r="G9" s="1731"/>
      <c r="H9" s="1731"/>
      <c r="I9" s="1731"/>
      <c r="J9" s="1731"/>
      <c r="K9" s="1731"/>
      <c r="L9" s="1731"/>
      <c r="M9" s="1731"/>
      <c r="N9" s="1731"/>
      <c r="O9" s="1731"/>
      <c r="P9" s="1731"/>
      <c r="Q9" s="1731"/>
      <c r="R9" s="1731"/>
      <c r="S9" s="1731"/>
      <c r="T9" s="1731"/>
      <c r="U9" s="1731"/>
      <c r="V9" s="1731"/>
      <c r="W9" s="1731"/>
      <c r="X9" s="1731"/>
      <c r="Y9" s="1731"/>
      <c r="Z9" s="1731"/>
      <c r="AA9" s="1731"/>
      <c r="AB9" s="1731"/>
      <c r="AC9" s="1731"/>
      <c r="AD9" s="1731"/>
      <c r="AE9" s="1731"/>
      <c r="AF9" s="1731"/>
      <c r="AG9" s="1731"/>
      <c r="AH9" s="1731"/>
      <c r="AJ9" s="54"/>
    </row>
    <row r="10" spans="1:36" s="10" customFormat="1" ht="3" customHeight="1">
      <c r="A10" s="21"/>
      <c r="C10" s="5"/>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J10" s="54"/>
    </row>
    <row r="11" spans="1:36" s="10" customFormat="1" ht="13.35" customHeight="1">
      <c r="A11" s="21"/>
      <c r="B11" s="16" t="s">
        <v>1136</v>
      </c>
      <c r="G11" s="1730" t="s">
        <v>1137</v>
      </c>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J11" s="54"/>
    </row>
    <row r="12" spans="1:36" s="10" customFormat="1" ht="13.35" customHeight="1">
      <c r="A12" s="21"/>
      <c r="C12" s="5" t="s">
        <v>1138</v>
      </c>
      <c r="G12" s="1731"/>
      <c r="H12" s="1731"/>
      <c r="I12" s="1731"/>
      <c r="J12" s="1731"/>
      <c r="K12" s="1731"/>
      <c r="L12" s="1731"/>
      <c r="M12" s="1731"/>
      <c r="N12" s="1731"/>
      <c r="O12" s="1731"/>
      <c r="P12" s="1731"/>
      <c r="Q12" s="1731"/>
      <c r="R12" s="1731"/>
      <c r="S12" s="1731"/>
      <c r="T12" s="1731"/>
      <c r="U12" s="1731"/>
      <c r="V12" s="1731"/>
      <c r="W12" s="1731"/>
      <c r="X12" s="1731"/>
      <c r="Y12" s="1731"/>
      <c r="Z12" s="1731"/>
      <c r="AA12" s="1731"/>
      <c r="AB12" s="1731"/>
      <c r="AC12" s="1731"/>
      <c r="AD12" s="1731"/>
      <c r="AE12" s="1731"/>
      <c r="AF12" s="1731"/>
      <c r="AG12" s="1731"/>
      <c r="AH12" s="1731"/>
      <c r="AJ12" s="54"/>
    </row>
    <row r="13" spans="1:36" s="10" customFormat="1" ht="3" customHeight="1">
      <c r="A13" s="21"/>
      <c r="C13" s="5"/>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J13" s="54"/>
    </row>
    <row r="14" spans="1:36" s="10" customFormat="1" ht="13.35" customHeight="1">
      <c r="A14" s="21"/>
      <c r="C14" s="16" t="s">
        <v>1139</v>
      </c>
      <c r="G14" s="1753" t="s">
        <v>1140</v>
      </c>
      <c r="H14" s="1753"/>
      <c r="I14" s="1753"/>
      <c r="J14" s="1753"/>
      <c r="K14" s="1753"/>
      <c r="L14" s="1753"/>
      <c r="M14" s="1753"/>
      <c r="N14" s="1753"/>
      <c r="O14" s="1753"/>
      <c r="P14" s="1753"/>
      <c r="Q14" s="1753"/>
      <c r="W14" s="16"/>
      <c r="AD14" s="16"/>
      <c r="AJ14" s="54"/>
    </row>
    <row r="15" spans="1:36" s="10" customFormat="1" ht="13.35" customHeight="1">
      <c r="A15" s="21"/>
      <c r="C15" s="5" t="s">
        <v>1141</v>
      </c>
      <c r="G15" s="1754"/>
      <c r="H15" s="1754"/>
      <c r="I15" s="1754"/>
      <c r="J15" s="1754"/>
      <c r="K15" s="1754"/>
      <c r="L15" s="1754"/>
      <c r="M15" s="1754"/>
      <c r="N15" s="1754"/>
      <c r="O15" s="1754"/>
      <c r="P15" s="1754"/>
      <c r="Q15" s="1754"/>
      <c r="AJ15" s="54"/>
    </row>
    <row r="16" spans="1:36" s="10" customFormat="1" ht="3" customHeight="1">
      <c r="A16" s="21"/>
      <c r="C16" s="5"/>
      <c r="G16" s="23"/>
      <c r="H16" s="23"/>
      <c r="I16" s="23"/>
      <c r="J16" s="23"/>
      <c r="K16" s="23"/>
      <c r="L16" s="23"/>
      <c r="M16" s="23"/>
      <c r="N16" s="23"/>
      <c r="O16" s="23"/>
      <c r="P16" s="23"/>
      <c r="Q16" s="23"/>
      <c r="AJ16" s="54"/>
    </row>
    <row r="17" spans="1:36" s="10" customFormat="1" ht="13.35" customHeight="1">
      <c r="A17" s="21"/>
      <c r="B17" s="16" t="s">
        <v>1142</v>
      </c>
      <c r="C17" s="5"/>
      <c r="G17" s="1755" t="s">
        <v>1143</v>
      </c>
      <c r="H17" s="1755"/>
      <c r="I17" s="1755"/>
      <c r="J17" s="1755"/>
      <c r="K17" s="1755"/>
      <c r="L17" s="1755"/>
      <c r="M17" s="1755"/>
      <c r="N17" s="1755"/>
      <c r="O17" s="1755"/>
      <c r="P17" s="1755"/>
      <c r="Q17" s="1755"/>
      <c r="R17" s="1755"/>
      <c r="S17" s="1755"/>
      <c r="T17" s="1755"/>
      <c r="U17" s="1755"/>
      <c r="V17" s="1755"/>
      <c r="W17" s="1755"/>
      <c r="X17" s="1755"/>
      <c r="Y17" s="1755"/>
      <c r="Z17" s="1755"/>
      <c r="AA17" s="1755"/>
      <c r="AB17" s="1755"/>
      <c r="AC17" s="1755"/>
      <c r="AD17" s="1755"/>
      <c r="AE17" s="1755"/>
      <c r="AF17" s="1755"/>
      <c r="AG17" s="1755"/>
      <c r="AH17" s="1755"/>
      <c r="AJ17" s="54"/>
    </row>
    <row r="18" spans="1:36" s="10" customFormat="1" ht="13.35" customHeight="1">
      <c r="A18" s="21"/>
      <c r="B18" s="16"/>
      <c r="C18" s="1752" t="s">
        <v>1144</v>
      </c>
      <c r="D18" s="1752"/>
      <c r="E18" s="1752"/>
      <c r="F18" s="1752"/>
      <c r="G18" s="1756"/>
      <c r="H18" s="1756"/>
      <c r="I18" s="1756"/>
      <c r="J18" s="1756"/>
      <c r="K18" s="1756"/>
      <c r="L18" s="1756"/>
      <c r="M18" s="1756"/>
      <c r="N18" s="1756"/>
      <c r="O18" s="1756"/>
      <c r="P18" s="1756"/>
      <c r="Q18" s="1756"/>
      <c r="R18" s="1756"/>
      <c r="S18" s="1756"/>
      <c r="T18" s="1756"/>
      <c r="U18" s="1756"/>
      <c r="V18" s="1756"/>
      <c r="W18" s="1756"/>
      <c r="X18" s="1756"/>
      <c r="Y18" s="1756"/>
      <c r="Z18" s="1756"/>
      <c r="AA18" s="1756"/>
      <c r="AB18" s="1756"/>
      <c r="AC18" s="1756"/>
      <c r="AD18" s="1756"/>
      <c r="AE18" s="1756"/>
      <c r="AF18" s="1756"/>
      <c r="AG18" s="1756"/>
      <c r="AH18" s="1756"/>
      <c r="AJ18" s="54"/>
    </row>
    <row r="19" spans="1:36" s="10" customFormat="1" ht="3" customHeight="1">
      <c r="A19" s="21"/>
      <c r="B19" s="16"/>
      <c r="C19" s="5"/>
      <c r="G19" s="23"/>
      <c r="H19" s="23"/>
      <c r="I19" s="23"/>
      <c r="J19" s="23"/>
      <c r="K19" s="23"/>
      <c r="L19" s="23"/>
      <c r="M19" s="23"/>
      <c r="N19" s="23"/>
      <c r="O19" s="23"/>
      <c r="P19" s="23"/>
      <c r="Q19" s="23"/>
      <c r="AJ19" s="54"/>
    </row>
    <row r="20" spans="1:36" s="10" customFormat="1" ht="13.35" customHeight="1">
      <c r="A20" s="21"/>
      <c r="B20" s="16" t="s">
        <v>1145</v>
      </c>
      <c r="C20" s="5"/>
      <c r="G20" s="41"/>
      <c r="H20" s="41"/>
      <c r="I20" s="41"/>
      <c r="J20" s="41"/>
      <c r="K20" s="41"/>
      <c r="L20" s="41"/>
      <c r="M20" s="41"/>
      <c r="N20" s="41"/>
      <c r="O20" s="1758">
        <v>4</v>
      </c>
      <c r="P20" s="1758">
        <v>0</v>
      </c>
      <c r="Q20" s="1758">
        <v>1</v>
      </c>
      <c r="R20" s="1758">
        <v>1</v>
      </c>
      <c r="S20" s="1758">
        <v>8</v>
      </c>
      <c r="T20" s="1758">
        <v>0</v>
      </c>
      <c r="U20" s="1758">
        <v>1</v>
      </c>
      <c r="V20" s="1758">
        <v>0</v>
      </c>
      <c r="W20" s="1758">
        <v>1</v>
      </c>
      <c r="X20" s="1758">
        <v>6</v>
      </c>
      <c r="Y20" s="1758">
        <v>3</v>
      </c>
      <c r="Z20" s="1758">
        <v>6</v>
      </c>
      <c r="AA20" s="1758">
        <v>1</v>
      </c>
      <c r="AJ20" s="54"/>
    </row>
    <row r="21" spans="1:36" s="10" customFormat="1" ht="13.35" customHeight="1">
      <c r="A21" s="21"/>
      <c r="B21" s="16"/>
      <c r="C21" s="1752" t="s">
        <v>918</v>
      </c>
      <c r="D21" s="1752"/>
      <c r="E21" s="1752"/>
      <c r="F21" s="1752"/>
      <c r="G21" s="1752"/>
      <c r="H21" s="1752"/>
      <c r="I21" s="1752"/>
      <c r="J21" s="1752"/>
      <c r="K21" s="1752"/>
      <c r="L21" s="1752"/>
      <c r="M21" s="1752"/>
      <c r="N21" s="1752"/>
      <c r="O21" s="1759"/>
      <c r="P21" s="1759"/>
      <c r="Q21" s="1759"/>
      <c r="R21" s="1759"/>
      <c r="S21" s="1759"/>
      <c r="T21" s="1759"/>
      <c r="U21" s="1759"/>
      <c r="V21" s="1759"/>
      <c r="W21" s="1759"/>
      <c r="X21" s="1759"/>
      <c r="Y21" s="1759"/>
      <c r="Z21" s="1759"/>
      <c r="AA21" s="1759"/>
      <c r="AJ21" s="54"/>
    </row>
    <row r="22" spans="1:36" s="10" customFormat="1" ht="3" customHeight="1">
      <c r="A22" s="21"/>
      <c r="C22" s="5"/>
      <c r="AJ22" s="54"/>
    </row>
    <row r="23" spans="1:36" s="10" customFormat="1" ht="13.35" customHeight="1">
      <c r="A23" s="21"/>
      <c r="B23" s="16" t="s">
        <v>1146</v>
      </c>
      <c r="G23" s="5" t="s">
        <v>1147</v>
      </c>
      <c r="H23" s="5"/>
      <c r="AJ23" s="54"/>
    </row>
    <row r="24" spans="1:36" s="10" customFormat="1" ht="13.35" customHeight="1">
      <c r="A24" s="21"/>
      <c r="C24" s="15" t="s">
        <v>178</v>
      </c>
      <c r="D24" s="16" t="s">
        <v>919</v>
      </c>
      <c r="I24" s="15" t="s">
        <v>529</v>
      </c>
      <c r="J24" s="16" t="s">
        <v>920</v>
      </c>
      <c r="O24" s="15" t="s">
        <v>529</v>
      </c>
      <c r="P24" s="16" t="s">
        <v>921</v>
      </c>
      <c r="AJ24" s="54"/>
    </row>
    <row r="25" spans="1:36" s="10" customFormat="1" ht="13.35" customHeight="1">
      <c r="A25" s="21"/>
      <c r="D25" s="5" t="s">
        <v>1148</v>
      </c>
      <c r="E25" s="5"/>
      <c r="F25" s="5"/>
      <c r="G25" s="5"/>
      <c r="H25" s="5"/>
      <c r="I25" s="5"/>
      <c r="J25" s="5" t="s">
        <v>1149</v>
      </c>
      <c r="K25" s="5"/>
      <c r="L25" s="5"/>
      <c r="M25" s="5"/>
      <c r="N25" s="5"/>
      <c r="O25" s="5"/>
      <c r="P25" s="5" t="s">
        <v>1150</v>
      </c>
      <c r="Q25" s="5"/>
      <c r="AJ25" s="54"/>
    </row>
    <row r="26" spans="1:36" s="10" customFormat="1" ht="13.35" customHeight="1">
      <c r="A26" s="21"/>
      <c r="C26" s="15" t="s">
        <v>529</v>
      </c>
      <c r="D26" s="16" t="s">
        <v>1151</v>
      </c>
      <c r="E26" s="5"/>
      <c r="F26" s="5"/>
      <c r="G26" s="5"/>
      <c r="H26" s="5"/>
      <c r="I26" s="5"/>
      <c r="J26" s="5"/>
      <c r="K26" s="5"/>
      <c r="L26" s="5"/>
      <c r="M26" s="5"/>
      <c r="N26" s="5"/>
      <c r="O26" s="5"/>
      <c r="P26" s="5"/>
      <c r="Q26" s="5"/>
      <c r="AJ26" s="54"/>
    </row>
    <row r="27" spans="1:36" s="10" customFormat="1" ht="13.35" customHeight="1">
      <c r="A27" s="21"/>
      <c r="D27" s="5" t="s">
        <v>1152</v>
      </c>
      <c r="E27" s="5"/>
      <c r="F27" s="5"/>
      <c r="G27" s="5"/>
      <c r="H27" s="5"/>
      <c r="I27" s="5"/>
      <c r="J27" s="5"/>
      <c r="K27" s="5"/>
      <c r="L27" s="5"/>
      <c r="M27" s="5"/>
      <c r="N27" s="5"/>
      <c r="O27" s="5"/>
      <c r="P27" s="5"/>
      <c r="Q27" s="5"/>
      <c r="AJ27" s="54"/>
    </row>
    <row r="28" spans="1:36" s="10" customFormat="1" ht="13.35" customHeight="1">
      <c r="A28" s="21"/>
      <c r="C28" s="15" t="s">
        <v>529</v>
      </c>
      <c r="D28" s="16" t="s">
        <v>922</v>
      </c>
      <c r="AJ28" s="54"/>
    </row>
    <row r="29" spans="1:36" s="10" customFormat="1" ht="13.35" customHeight="1">
      <c r="A29" s="21"/>
      <c r="D29" s="5" t="s">
        <v>1153</v>
      </c>
      <c r="E29" s="5"/>
      <c r="F29" s="5"/>
      <c r="G29" s="5"/>
      <c r="H29" s="5"/>
      <c r="I29" s="5"/>
      <c r="J29" s="5"/>
      <c r="K29" s="5"/>
      <c r="L29" s="5"/>
      <c r="M29" s="5"/>
      <c r="N29" s="5"/>
      <c r="O29" s="5"/>
      <c r="P29" s="5"/>
      <c r="Q29" s="5"/>
      <c r="AJ29" s="54"/>
    </row>
    <row r="30" spans="1:36" s="10" customFormat="1" ht="13.35" customHeight="1">
      <c r="A30" s="21"/>
      <c r="B30" s="16" t="s">
        <v>1154</v>
      </c>
      <c r="AE30" s="1760"/>
      <c r="AF30" s="1760"/>
      <c r="AG30" s="1760"/>
      <c r="AH30" s="1760"/>
      <c r="AJ30" s="54"/>
    </row>
    <row r="31" spans="1:36" s="10" customFormat="1" ht="13.35" customHeight="1">
      <c r="A31" s="21"/>
      <c r="C31" s="5" t="s">
        <v>1155</v>
      </c>
      <c r="AE31" s="1761"/>
      <c r="AF31" s="1761"/>
      <c r="AG31" s="1761"/>
      <c r="AH31" s="1761"/>
      <c r="AJ31" s="54"/>
    </row>
    <row r="32" spans="1:36" s="10" customFormat="1" ht="13.35" customHeight="1">
      <c r="A32" s="21"/>
      <c r="C32" s="5" t="s">
        <v>1156</v>
      </c>
      <c r="AF32" s="88"/>
      <c r="AG32" s="88"/>
      <c r="AH32" s="88"/>
      <c r="AJ32" s="54"/>
    </row>
    <row r="33" spans="1:36" s="10" customFormat="1" ht="13.35" customHeight="1">
      <c r="A33" s="21"/>
      <c r="B33" s="16" t="s">
        <v>1157</v>
      </c>
      <c r="C33" s="74"/>
      <c r="D33" s="74"/>
      <c r="E33" s="74"/>
      <c r="F33" s="74"/>
      <c r="G33" s="74"/>
      <c r="H33" s="74"/>
      <c r="I33" s="74"/>
      <c r="J33" s="74"/>
      <c r="K33" s="74"/>
      <c r="L33" s="74"/>
      <c r="M33" s="74"/>
      <c r="N33" s="74"/>
      <c r="O33" s="74"/>
      <c r="P33" s="74"/>
      <c r="Q33" s="74"/>
      <c r="R33" s="74"/>
      <c r="S33" s="74"/>
      <c r="T33" s="74"/>
      <c r="U33" s="74"/>
      <c r="V33" s="74"/>
      <c r="Z33" s="74"/>
      <c r="AA33" s="74"/>
      <c r="AB33" s="1762" t="s">
        <v>1158</v>
      </c>
      <c r="AC33" s="1762"/>
      <c r="AD33" s="1762"/>
      <c r="AH33" s="74"/>
      <c r="AJ33" s="54"/>
    </row>
    <row r="34" spans="1:36" s="78" customFormat="1" ht="13.35" customHeight="1">
      <c r="A34" s="75"/>
      <c r="B34" s="18"/>
      <c r="C34" s="16" t="s">
        <v>1159</v>
      </c>
      <c r="D34" s="18"/>
      <c r="E34" s="18"/>
      <c r="F34" s="18"/>
      <c r="G34" s="18"/>
      <c r="H34" s="18"/>
      <c r="I34" s="18"/>
      <c r="J34" s="18"/>
      <c r="K34" s="18"/>
      <c r="L34" s="18"/>
      <c r="M34" s="18"/>
      <c r="N34" s="18"/>
      <c r="O34" s="18"/>
      <c r="P34" s="18"/>
      <c r="Q34" s="18"/>
      <c r="R34" s="18"/>
      <c r="S34" s="18"/>
      <c r="T34" s="18"/>
      <c r="U34" s="18"/>
      <c r="V34" s="18"/>
      <c r="W34" s="18"/>
      <c r="X34" s="18"/>
      <c r="Y34" s="18"/>
      <c r="Z34" s="18"/>
      <c r="AA34" s="18"/>
      <c r="AB34" s="1763" t="s">
        <v>1160</v>
      </c>
      <c r="AC34" s="1763"/>
      <c r="AD34" s="1763"/>
      <c r="AE34" s="18"/>
      <c r="AF34" s="18"/>
      <c r="AG34" s="18"/>
      <c r="AH34" s="18"/>
      <c r="AJ34" s="90"/>
    </row>
    <row r="35" spans="1:36" s="78" customFormat="1" ht="13.35" customHeight="1">
      <c r="A35" s="75"/>
      <c r="B35" s="18"/>
      <c r="C35" s="5" t="s">
        <v>1161</v>
      </c>
      <c r="D35" s="18"/>
      <c r="E35" s="18"/>
      <c r="F35" s="18"/>
      <c r="G35" s="18"/>
      <c r="H35" s="18"/>
      <c r="I35" s="18"/>
      <c r="J35" s="18"/>
      <c r="K35" s="18"/>
      <c r="L35" s="18"/>
      <c r="M35" s="18"/>
      <c r="N35" s="18"/>
      <c r="O35" s="18"/>
      <c r="P35" s="18"/>
      <c r="Q35" s="18"/>
      <c r="R35" s="18"/>
      <c r="S35" s="18"/>
      <c r="T35" s="18"/>
      <c r="U35" s="18"/>
      <c r="V35" s="18"/>
      <c r="W35" s="18"/>
      <c r="X35" s="18"/>
      <c r="Y35" s="18"/>
      <c r="Z35" s="18"/>
      <c r="AA35" s="18"/>
      <c r="AE35" s="18"/>
      <c r="AF35" s="18"/>
      <c r="AG35" s="18"/>
      <c r="AH35" s="18"/>
      <c r="AJ35" s="90"/>
    </row>
    <row r="36" spans="1:36" s="78" customFormat="1" ht="13.35" customHeight="1">
      <c r="A36" s="75"/>
      <c r="B36" s="18"/>
      <c r="C36" s="5" t="s">
        <v>1162</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J36" s="90"/>
    </row>
    <row r="37" spans="1:36" s="16" customFormat="1" ht="13.35" customHeight="1">
      <c r="A37" s="20"/>
      <c r="C37" s="15" t="s">
        <v>529</v>
      </c>
      <c r="D37" s="16" t="s">
        <v>923</v>
      </c>
      <c r="O37" s="15" t="s">
        <v>529</v>
      </c>
      <c r="P37" s="16" t="s">
        <v>924</v>
      </c>
      <c r="W37" s="15" t="s">
        <v>529</v>
      </c>
      <c r="X37" s="16" t="s">
        <v>925</v>
      </c>
      <c r="AE37" s="15" t="s">
        <v>529</v>
      </c>
      <c r="AF37" s="16" t="s">
        <v>926</v>
      </c>
      <c r="AJ37" s="91"/>
    </row>
    <row r="38" spans="1:36" s="77" customFormat="1" ht="13.35" customHeight="1">
      <c r="A38" s="76"/>
      <c r="D38" s="78" t="s">
        <v>1163</v>
      </c>
      <c r="E38" s="78"/>
      <c r="F38" s="78"/>
      <c r="G38" s="78"/>
      <c r="H38" s="78"/>
      <c r="I38" s="78"/>
      <c r="J38" s="78"/>
      <c r="K38" s="78"/>
      <c r="L38" s="78"/>
      <c r="M38" s="78"/>
      <c r="N38" s="78"/>
      <c r="P38" s="78" t="s">
        <v>1164</v>
      </c>
      <c r="Q38" s="78"/>
      <c r="R38" s="78"/>
      <c r="T38" s="78"/>
      <c r="U38" s="78"/>
      <c r="V38" s="78"/>
      <c r="X38" s="78" t="s">
        <v>1165</v>
      </c>
      <c r="Z38" s="78"/>
      <c r="AB38" s="78"/>
      <c r="AC38" s="78"/>
      <c r="AF38" s="78" t="s">
        <v>1166</v>
      </c>
      <c r="AG38" s="78"/>
      <c r="AJ38" s="92"/>
    </row>
    <row r="39" spans="1:36" s="16" customFormat="1" ht="13.35" customHeight="1">
      <c r="A39" s="20"/>
      <c r="C39" s="15" t="s">
        <v>529</v>
      </c>
      <c r="D39" s="16" t="s">
        <v>927</v>
      </c>
      <c r="W39" s="15" t="s">
        <v>529</v>
      </c>
      <c r="X39" s="16" t="s">
        <v>807</v>
      </c>
      <c r="AA39" s="1757"/>
      <c r="AB39" s="1757"/>
      <c r="AC39" s="1757"/>
      <c r="AD39" s="1757"/>
      <c r="AE39" s="1757"/>
      <c r="AF39" s="1757"/>
      <c r="AG39" s="17" t="s">
        <v>1167</v>
      </c>
      <c r="AH39" s="93"/>
      <c r="AJ39" s="91"/>
    </row>
    <row r="40" spans="1:36" s="10" customFormat="1" ht="13.35" customHeight="1">
      <c r="A40" s="21"/>
      <c r="D40" s="78" t="s">
        <v>1168</v>
      </c>
      <c r="X40" s="78" t="s">
        <v>1169</v>
      </c>
      <c r="AA40" s="1757"/>
      <c r="AB40" s="1757"/>
      <c r="AC40" s="1757"/>
      <c r="AD40" s="1757"/>
      <c r="AE40" s="1757"/>
      <c r="AF40" s="1757"/>
      <c r="AG40" s="93"/>
      <c r="AH40" s="93"/>
      <c r="AJ40" s="54"/>
    </row>
    <row r="41" spans="1:36" s="10" customFormat="1" ht="13.35" customHeight="1">
      <c r="A41" s="20" t="s">
        <v>1170</v>
      </c>
      <c r="H41" s="79"/>
      <c r="I41" s="1760">
        <v>2026</v>
      </c>
      <c r="J41" s="1760"/>
      <c r="K41" s="1760"/>
      <c r="L41" s="1760"/>
      <c r="M41" s="1507" t="s">
        <v>1047</v>
      </c>
      <c r="N41" s="1507"/>
      <c r="O41" s="1760">
        <v>10</v>
      </c>
      <c r="P41" s="1760"/>
      <c r="Q41" s="1507" t="s">
        <v>1048</v>
      </c>
      <c r="R41" s="1507"/>
      <c r="S41" s="1760">
        <v>1</v>
      </c>
      <c r="T41" s="1760"/>
      <c r="U41" s="16" t="s">
        <v>1171</v>
      </c>
      <c r="AJ41" s="54"/>
    </row>
    <row r="42" spans="1:36" s="10" customFormat="1" ht="13.35" customHeight="1">
      <c r="A42" s="21"/>
      <c r="B42" s="5" t="s">
        <v>1172</v>
      </c>
      <c r="C42" s="5"/>
      <c r="D42" s="5"/>
      <c r="E42" s="5"/>
      <c r="F42" s="5"/>
      <c r="G42" s="5"/>
      <c r="H42" s="23"/>
      <c r="I42" s="1761"/>
      <c r="J42" s="1761"/>
      <c r="K42" s="1761"/>
      <c r="L42" s="1761"/>
      <c r="M42" s="1502" t="s">
        <v>1173</v>
      </c>
      <c r="N42" s="1502"/>
      <c r="O42" s="1761"/>
      <c r="P42" s="1761"/>
      <c r="Q42" s="1502" t="s">
        <v>1174</v>
      </c>
      <c r="R42" s="1502"/>
      <c r="S42" s="1761"/>
      <c r="T42" s="1761"/>
      <c r="U42" s="86" t="s">
        <v>1175</v>
      </c>
      <c r="AJ42" s="54"/>
    </row>
    <row r="43" spans="1:36" s="10" customFormat="1" ht="3" customHeight="1">
      <c r="A43" s="21"/>
      <c r="B43" s="5"/>
      <c r="C43" s="5"/>
      <c r="D43" s="5"/>
      <c r="E43" s="5"/>
      <c r="F43" s="5"/>
      <c r="G43" s="5"/>
      <c r="H43" s="5"/>
      <c r="I43" s="5"/>
      <c r="J43" s="5"/>
      <c r="K43" s="5"/>
      <c r="L43" s="5"/>
      <c r="M43" s="5"/>
      <c r="N43" s="5"/>
      <c r="O43" s="5"/>
      <c r="Q43" s="87"/>
      <c r="R43" s="5"/>
      <c r="S43" s="5"/>
      <c r="T43" s="5"/>
      <c r="U43" s="5"/>
      <c r="AJ43" s="54"/>
    </row>
    <row r="44" spans="1:36" s="10" customFormat="1" ht="13.35" customHeight="1">
      <c r="A44" s="20" t="s">
        <v>1176</v>
      </c>
      <c r="I44" s="41"/>
      <c r="J44" s="41"/>
      <c r="K44" s="41"/>
      <c r="L44" s="41"/>
      <c r="M44" s="41"/>
      <c r="N44" s="1764">
        <v>20</v>
      </c>
      <c r="O44" s="1764"/>
      <c r="P44" s="1764"/>
      <c r="Q44" s="1764"/>
      <c r="R44" s="1764"/>
      <c r="S44" s="1764"/>
      <c r="T44" s="1764"/>
      <c r="U44" s="1764"/>
      <c r="V44" s="1764"/>
      <c r="W44" s="1764"/>
      <c r="X44" s="16" t="s">
        <v>1055</v>
      </c>
      <c r="AJ44" s="54"/>
    </row>
    <row r="45" spans="1:36" s="10" customFormat="1" ht="13.35" customHeight="1">
      <c r="A45" s="21"/>
      <c r="B45" s="5" t="s">
        <v>1177</v>
      </c>
      <c r="I45" s="41"/>
      <c r="J45" s="41"/>
      <c r="K45" s="41"/>
      <c r="L45" s="41"/>
      <c r="M45" s="41"/>
      <c r="N45" s="1765"/>
      <c r="O45" s="1765"/>
      <c r="P45" s="1765"/>
      <c r="Q45" s="1765"/>
      <c r="R45" s="1765"/>
      <c r="S45" s="1765"/>
      <c r="T45" s="1765"/>
      <c r="U45" s="1765"/>
      <c r="V45" s="1765"/>
      <c r="W45" s="1765"/>
      <c r="X45" s="78" t="s">
        <v>1178</v>
      </c>
      <c r="AJ45" s="54"/>
    </row>
    <row r="46" spans="1:36" s="10" customFormat="1" ht="3" customHeight="1">
      <c r="A46" s="21"/>
      <c r="B46" s="5"/>
      <c r="I46" s="23"/>
      <c r="J46" s="23"/>
      <c r="K46" s="23"/>
      <c r="L46" s="23"/>
      <c r="M46" s="23"/>
      <c r="N46" s="23"/>
      <c r="O46" s="23"/>
      <c r="P46" s="23"/>
      <c r="Q46" s="23"/>
      <c r="R46" s="23"/>
      <c r="S46" s="23"/>
      <c r="T46" s="23"/>
      <c r="U46" s="23"/>
      <c r="AJ46" s="54"/>
    </row>
    <row r="47" spans="1:36" s="10" customFormat="1" ht="13.35" customHeight="1">
      <c r="A47" s="20" t="s">
        <v>1179</v>
      </c>
      <c r="F47" s="5" t="s">
        <v>1180</v>
      </c>
      <c r="AJ47" s="54"/>
    </row>
    <row r="48" spans="1:36" s="16" customFormat="1" ht="13.35" customHeight="1">
      <c r="A48" s="21"/>
      <c r="B48" s="43" t="s">
        <v>1181</v>
      </c>
      <c r="C48" s="17" t="s">
        <v>1182</v>
      </c>
      <c r="D48" s="17"/>
      <c r="E48" s="17"/>
      <c r="F48" s="17"/>
      <c r="G48" s="17"/>
      <c r="H48" s="17"/>
      <c r="K48" s="17"/>
      <c r="L48" s="17"/>
      <c r="M48" s="43" t="s">
        <v>1181</v>
      </c>
      <c r="N48" s="17" t="s">
        <v>1183</v>
      </c>
      <c r="O48" s="17"/>
      <c r="R48" s="17"/>
      <c r="S48" s="17"/>
      <c r="T48" s="17"/>
      <c r="U48" s="17"/>
      <c r="V48" s="17"/>
      <c r="W48" s="17"/>
      <c r="X48" s="17"/>
      <c r="Y48" s="17"/>
      <c r="Z48" s="10"/>
      <c r="AA48" s="89"/>
      <c r="AB48" s="17"/>
      <c r="AC48" s="10"/>
      <c r="AD48" s="10"/>
      <c r="AE48" s="17"/>
      <c r="AF48" s="17"/>
      <c r="AH48" s="17"/>
      <c r="AJ48" s="91"/>
    </row>
    <row r="49" spans="1:36" s="16" customFormat="1" ht="13.35" customHeight="1">
      <c r="A49" s="21"/>
      <c r="B49" s="80"/>
      <c r="C49" s="78" t="s">
        <v>1184</v>
      </c>
      <c r="D49" s="78"/>
      <c r="E49" s="78"/>
      <c r="F49" s="78"/>
      <c r="G49" s="78"/>
      <c r="H49" s="78"/>
      <c r="I49" s="78"/>
      <c r="J49" s="78"/>
      <c r="K49" s="78"/>
      <c r="L49" s="78"/>
      <c r="M49" s="78"/>
      <c r="N49" s="78" t="s">
        <v>1185</v>
      </c>
      <c r="O49" s="78"/>
      <c r="P49" s="78"/>
      <c r="Q49" s="78"/>
      <c r="R49" s="78"/>
      <c r="S49" s="78"/>
      <c r="T49" s="78"/>
      <c r="U49" s="78"/>
      <c r="V49" s="78"/>
      <c r="W49" s="78"/>
      <c r="X49" s="78"/>
      <c r="Y49" s="78"/>
      <c r="Z49" s="78"/>
      <c r="AA49" s="78"/>
      <c r="AB49" s="78"/>
      <c r="AC49" s="10"/>
      <c r="AD49" s="10"/>
      <c r="AE49" s="78"/>
      <c r="AF49" s="80"/>
      <c r="AG49" s="80"/>
      <c r="AH49" s="80"/>
      <c r="AJ49" s="91"/>
    </row>
    <row r="50" spans="1:36" s="16" customFormat="1" ht="13.35" customHeight="1">
      <c r="A50" s="21"/>
      <c r="B50" s="43" t="s">
        <v>1181</v>
      </c>
      <c r="C50" s="17" t="s">
        <v>1186</v>
      </c>
      <c r="D50" s="17"/>
      <c r="E50" s="10"/>
      <c r="F50" s="10"/>
      <c r="G50" s="17"/>
      <c r="H50" s="78"/>
      <c r="I50" s="78"/>
      <c r="J50" s="78"/>
      <c r="K50" s="78"/>
      <c r="L50" s="78"/>
      <c r="M50" s="78"/>
      <c r="N50" s="78"/>
      <c r="O50" s="43"/>
      <c r="P50" s="43" t="s">
        <v>1181</v>
      </c>
      <c r="Q50" s="17" t="s">
        <v>1187</v>
      </c>
      <c r="R50" s="41"/>
      <c r="S50" s="41"/>
      <c r="T50" s="78"/>
      <c r="U50" s="10"/>
      <c r="V50" s="10"/>
      <c r="W50" s="78"/>
      <c r="X50" s="80"/>
      <c r="Y50" s="80"/>
      <c r="Z50" s="80"/>
      <c r="AA50" s="43"/>
      <c r="AB50" s="17"/>
      <c r="AC50" s="43" t="s">
        <v>1181</v>
      </c>
      <c r="AD50" s="17" t="s">
        <v>1188</v>
      </c>
      <c r="AE50" s="17"/>
      <c r="AF50" s="17"/>
      <c r="AG50" s="17"/>
      <c r="AH50" s="17"/>
      <c r="AJ50" s="91"/>
    </row>
    <row r="51" spans="1:36" s="77" customFormat="1" ht="13.35" customHeight="1">
      <c r="A51" s="21"/>
      <c r="B51" s="80"/>
      <c r="C51" s="1766" t="s">
        <v>1189</v>
      </c>
      <c r="D51" s="1766"/>
      <c r="E51" s="1766"/>
      <c r="F51" s="1766"/>
      <c r="G51" s="1766"/>
      <c r="H51" s="1766"/>
      <c r="I51" s="1766"/>
      <c r="J51" s="1766"/>
      <c r="K51" s="1766"/>
      <c r="L51" s="1766"/>
      <c r="M51" s="1766"/>
      <c r="N51" s="78"/>
      <c r="O51" s="78"/>
      <c r="P51" s="466"/>
      <c r="Q51" s="1766" t="s">
        <v>1190</v>
      </c>
      <c r="R51" s="1766"/>
      <c r="S51" s="1766"/>
      <c r="T51" s="1766"/>
      <c r="U51" s="1766"/>
      <c r="V51" s="1766"/>
      <c r="W51" s="1766"/>
      <c r="X51" s="1766"/>
      <c r="Y51" s="1766"/>
      <c r="Z51" s="466"/>
      <c r="AA51" s="466"/>
      <c r="AB51" s="78"/>
      <c r="AC51" s="78"/>
      <c r="AD51" s="78" t="s">
        <v>1191</v>
      </c>
      <c r="AE51" s="78"/>
      <c r="AF51" s="78"/>
      <c r="AG51" s="78"/>
      <c r="AJ51" s="92"/>
    </row>
    <row r="52" spans="1:36" s="77" customFormat="1" ht="13.35" customHeight="1">
      <c r="A52" s="21"/>
      <c r="B52" s="80"/>
      <c r="C52" s="1766"/>
      <c r="D52" s="1766"/>
      <c r="E52" s="1766"/>
      <c r="F52" s="1766"/>
      <c r="G52" s="1766"/>
      <c r="H52" s="1766"/>
      <c r="I52" s="1766"/>
      <c r="J52" s="1766"/>
      <c r="K52" s="1766"/>
      <c r="L52" s="1766"/>
      <c r="M52" s="1766"/>
      <c r="N52" s="78"/>
      <c r="O52" s="78"/>
      <c r="P52" s="466"/>
      <c r="Q52" s="1766"/>
      <c r="R52" s="1766"/>
      <c r="S52" s="1766"/>
      <c r="T52" s="1766"/>
      <c r="U52" s="1766"/>
      <c r="V52" s="1766"/>
      <c r="W52" s="1766"/>
      <c r="X52" s="1766"/>
      <c r="Y52" s="1766"/>
      <c r="Z52" s="466"/>
      <c r="AA52" s="466"/>
      <c r="AJ52" s="92"/>
    </row>
    <row r="53" spans="1:36" s="16" customFormat="1" ht="13.35" customHeight="1">
      <c r="A53" s="21"/>
      <c r="B53" s="43" t="s">
        <v>1181</v>
      </c>
      <c r="C53" s="17" t="s">
        <v>1192</v>
      </c>
      <c r="D53" s="78"/>
      <c r="E53" s="78"/>
      <c r="F53" s="78"/>
      <c r="G53" s="78"/>
      <c r="H53" s="78"/>
      <c r="I53" s="78"/>
      <c r="J53" s="78"/>
      <c r="K53" s="78"/>
      <c r="L53" s="78"/>
      <c r="M53" s="78"/>
      <c r="N53" s="78"/>
      <c r="O53" s="43"/>
      <c r="P53" s="43" t="s">
        <v>1181</v>
      </c>
      <c r="Q53" s="17" t="s">
        <v>1193</v>
      </c>
      <c r="R53" s="41"/>
      <c r="S53" s="41"/>
      <c r="T53" s="78"/>
      <c r="U53" s="10"/>
      <c r="V53" s="10"/>
      <c r="W53" s="78"/>
      <c r="X53" s="78"/>
      <c r="Y53" s="467"/>
      <c r="Z53" s="468"/>
      <c r="AA53" s="43"/>
      <c r="AB53" s="17"/>
      <c r="AC53" s="43" t="s">
        <v>529</v>
      </c>
      <c r="AD53" s="17" t="s">
        <v>1194</v>
      </c>
      <c r="AE53" s="17"/>
      <c r="AF53" s="469"/>
      <c r="AG53" s="469"/>
      <c r="AH53" s="470"/>
      <c r="AI53" s="470"/>
      <c r="AJ53" s="471"/>
    </row>
    <row r="54" spans="1:36" s="16" customFormat="1" ht="13.35" customHeight="1">
      <c r="A54" s="21"/>
      <c r="B54" s="80"/>
      <c r="C54" s="1766" t="s">
        <v>1195</v>
      </c>
      <c r="D54" s="1766"/>
      <c r="E54" s="1766"/>
      <c r="F54" s="1766"/>
      <c r="G54" s="1766"/>
      <c r="H54" s="1766"/>
      <c r="I54" s="1766"/>
      <c r="J54" s="1766"/>
      <c r="K54" s="1766"/>
      <c r="L54" s="1766"/>
      <c r="M54" s="1766"/>
      <c r="N54" s="78"/>
      <c r="O54" s="78"/>
      <c r="P54" s="466"/>
      <c r="Q54" s="1766" t="s">
        <v>1196</v>
      </c>
      <c r="R54" s="1766"/>
      <c r="S54" s="1766"/>
      <c r="T54" s="1766"/>
      <c r="U54" s="1766"/>
      <c r="V54" s="1766"/>
      <c r="W54" s="1766"/>
      <c r="X54" s="1766"/>
      <c r="Y54" s="1766"/>
      <c r="Z54" s="472"/>
      <c r="AA54" s="80"/>
      <c r="AB54" s="78"/>
      <c r="AC54" s="80"/>
      <c r="AD54" s="78" t="s">
        <v>1197</v>
      </c>
      <c r="AE54" s="78"/>
      <c r="AF54" s="472"/>
      <c r="AG54" s="472"/>
      <c r="AH54" s="470"/>
      <c r="AI54" s="470"/>
      <c r="AJ54" s="473"/>
    </row>
    <row r="55" spans="1:36" s="16" customFormat="1" ht="13.35" customHeight="1">
      <c r="A55" s="21"/>
      <c r="B55" s="80"/>
      <c r="C55" s="1766"/>
      <c r="D55" s="1766"/>
      <c r="E55" s="1766"/>
      <c r="F55" s="1766"/>
      <c r="G55" s="1766"/>
      <c r="H55" s="1766"/>
      <c r="I55" s="1766"/>
      <c r="J55" s="1766"/>
      <c r="K55" s="1766"/>
      <c r="L55" s="1766"/>
      <c r="M55" s="1766"/>
      <c r="N55" s="78"/>
      <c r="O55" s="78"/>
      <c r="P55" s="466"/>
      <c r="Q55" s="1766"/>
      <c r="R55" s="1766"/>
      <c r="S55" s="1766"/>
      <c r="T55" s="1766"/>
      <c r="U55" s="1766"/>
      <c r="V55" s="1766"/>
      <c r="W55" s="1766"/>
      <c r="X55" s="1766"/>
      <c r="Y55" s="1766"/>
      <c r="AC55" s="17"/>
      <c r="AD55" s="17"/>
      <c r="AE55" s="17"/>
      <c r="AF55" s="17"/>
      <c r="AG55" s="17"/>
      <c r="AJ55" s="91"/>
    </row>
    <row r="56" spans="1:36" s="77" customFormat="1" ht="13.35" customHeight="1">
      <c r="A56" s="21"/>
      <c r="B56" s="43" t="s">
        <v>1181</v>
      </c>
      <c r="C56" s="17" t="s">
        <v>1198</v>
      </c>
      <c r="D56" s="16"/>
      <c r="E56" s="16"/>
      <c r="F56" s="17"/>
      <c r="G56" s="16"/>
      <c r="H56" s="17"/>
      <c r="J56" s="16"/>
      <c r="K56" s="16"/>
      <c r="L56" s="16"/>
      <c r="M56" s="16"/>
      <c r="Q56" s="43" t="s">
        <v>1181</v>
      </c>
      <c r="R56" s="17" t="s">
        <v>1199</v>
      </c>
      <c r="S56" s="16"/>
      <c r="T56" s="17"/>
      <c r="U56" s="16"/>
      <c r="V56" s="17"/>
      <c r="W56" s="17"/>
      <c r="X56" s="17"/>
      <c r="Y56" s="17"/>
      <c r="AA56" s="17"/>
      <c r="AC56" s="78"/>
      <c r="AD56" s="78"/>
      <c r="AE56" s="78"/>
      <c r="AF56" s="78"/>
      <c r="AG56" s="78"/>
      <c r="AJ56" s="92"/>
    </row>
    <row r="57" spans="1:36" s="77" customFormat="1" ht="13.35" customHeight="1">
      <c r="A57" s="21"/>
      <c r="B57" s="78"/>
      <c r="C57" s="1766" t="s">
        <v>1200</v>
      </c>
      <c r="D57" s="1766"/>
      <c r="E57" s="1766"/>
      <c r="F57" s="1766"/>
      <c r="G57" s="1766"/>
      <c r="H57" s="1766"/>
      <c r="I57" s="1766"/>
      <c r="J57" s="1766"/>
      <c r="K57" s="1766"/>
      <c r="L57" s="1766"/>
      <c r="M57" s="1766"/>
      <c r="Q57" s="78"/>
      <c r="R57" s="1766" t="s">
        <v>1201</v>
      </c>
      <c r="S57" s="1766"/>
      <c r="T57" s="1766"/>
      <c r="U57" s="1766"/>
      <c r="V57" s="1766"/>
      <c r="W57" s="1766"/>
      <c r="X57" s="1766"/>
      <c r="Y57" s="1766"/>
      <c r="Z57" s="1766"/>
      <c r="AA57" s="1766"/>
      <c r="AJ57" s="92"/>
    </row>
    <row r="58" spans="1:36" s="16" customFormat="1" ht="13.35" customHeight="1">
      <c r="A58" s="21"/>
      <c r="B58" s="78"/>
      <c r="C58" s="1766"/>
      <c r="D58" s="1766"/>
      <c r="E58" s="1766"/>
      <c r="F58" s="1766"/>
      <c r="G58" s="1766"/>
      <c r="H58" s="1766"/>
      <c r="I58" s="1766"/>
      <c r="J58" s="1766"/>
      <c r="K58" s="1766"/>
      <c r="L58" s="1766"/>
      <c r="M58" s="1766"/>
      <c r="Q58" s="78"/>
      <c r="R58" s="1766"/>
      <c r="S58" s="1766"/>
      <c r="T58" s="1766"/>
      <c r="U58" s="1766"/>
      <c r="V58" s="1766"/>
      <c r="W58" s="1766"/>
      <c r="X58" s="1766"/>
      <c r="Y58" s="1766"/>
      <c r="Z58" s="1766"/>
      <c r="AA58" s="1766"/>
      <c r="AB58" s="469"/>
      <c r="AC58" s="467"/>
      <c r="AD58" s="469"/>
      <c r="AE58" s="469"/>
      <c r="AF58" s="469"/>
      <c r="AG58" s="469"/>
      <c r="AH58" s="469"/>
      <c r="AI58" s="467"/>
      <c r="AJ58" s="91"/>
    </row>
    <row r="59" spans="1:36" s="77" customFormat="1" ht="13.35" customHeight="1">
      <c r="A59" s="21"/>
      <c r="B59" s="43" t="s">
        <v>1181</v>
      </c>
      <c r="C59" s="17" t="s">
        <v>1202</v>
      </c>
      <c r="D59" s="17"/>
      <c r="E59" s="17"/>
      <c r="F59" s="17"/>
      <c r="G59" s="17"/>
      <c r="H59" s="17"/>
      <c r="I59" s="17"/>
      <c r="J59" s="17"/>
      <c r="K59" s="17"/>
      <c r="L59" s="41"/>
      <c r="M59" s="43" t="s">
        <v>1181</v>
      </c>
      <c r="N59" s="17" t="s">
        <v>1203</v>
      </c>
      <c r="O59" s="17"/>
      <c r="P59" s="16"/>
      <c r="Q59" s="17"/>
      <c r="R59" s="17"/>
      <c r="S59" s="17"/>
      <c r="T59" s="17"/>
      <c r="U59" s="17"/>
      <c r="V59" s="17"/>
      <c r="W59" s="17"/>
      <c r="X59" s="17"/>
      <c r="Y59" s="41"/>
      <c r="Z59" s="43" t="s">
        <v>1181</v>
      </c>
      <c r="AA59" s="17" t="s">
        <v>1204</v>
      </c>
      <c r="AB59" s="17"/>
      <c r="AC59" s="16"/>
      <c r="AD59" s="17"/>
      <c r="AE59" s="17"/>
      <c r="AF59" s="17"/>
      <c r="AG59" s="17"/>
      <c r="AH59" s="17"/>
      <c r="AI59" s="16"/>
      <c r="AJ59" s="92"/>
    </row>
    <row r="60" spans="1:36" s="77" customFormat="1" ht="13.35" customHeight="1">
      <c r="A60" s="21"/>
      <c r="B60" s="80"/>
      <c r="C60" s="78" t="s">
        <v>1205</v>
      </c>
      <c r="D60" s="80"/>
      <c r="E60" s="80"/>
      <c r="F60" s="80"/>
      <c r="G60" s="80"/>
      <c r="H60" s="80"/>
      <c r="I60" s="80"/>
      <c r="J60" s="80"/>
      <c r="K60" s="80"/>
      <c r="L60" s="80"/>
      <c r="M60" s="80"/>
      <c r="N60" s="78" t="s">
        <v>1206</v>
      </c>
      <c r="O60" s="80"/>
      <c r="P60" s="80"/>
      <c r="Q60" s="80"/>
      <c r="R60" s="80"/>
      <c r="S60" s="80"/>
      <c r="T60" s="80"/>
      <c r="U60" s="80"/>
      <c r="V60" s="80"/>
      <c r="W60" s="80"/>
      <c r="X60" s="80"/>
      <c r="Y60" s="80"/>
      <c r="Z60" s="80"/>
      <c r="AA60" s="78" t="s">
        <v>1207</v>
      </c>
      <c r="AB60" s="80"/>
      <c r="AC60" s="80"/>
      <c r="AD60" s="80"/>
      <c r="AE60" s="80"/>
      <c r="AF60" s="80"/>
      <c r="AG60" s="80"/>
      <c r="AH60" s="80"/>
      <c r="AJ60" s="92"/>
    </row>
    <row r="61" spans="1:36" s="16" customFormat="1" ht="13.35" customHeight="1">
      <c r="A61" s="21"/>
      <c r="B61" s="43" t="s">
        <v>1181</v>
      </c>
      <c r="C61" s="17" t="s">
        <v>1208</v>
      </c>
      <c r="D61" s="41"/>
      <c r="F61" s="17"/>
      <c r="G61" s="17"/>
      <c r="H61" s="17"/>
      <c r="I61" s="17"/>
      <c r="J61" s="17"/>
      <c r="M61" s="43" t="s">
        <v>1181</v>
      </c>
      <c r="N61" s="17" t="s">
        <v>1209</v>
      </c>
      <c r="O61" s="17"/>
      <c r="P61" s="17"/>
      <c r="Q61" s="17"/>
      <c r="R61" s="17"/>
      <c r="S61" s="17"/>
      <c r="T61" s="17"/>
      <c r="U61" s="17"/>
      <c r="V61" s="17"/>
      <c r="W61" s="17"/>
      <c r="Z61" s="43" t="s">
        <v>1181</v>
      </c>
      <c r="AA61" s="17" t="s">
        <v>1210</v>
      </c>
      <c r="AB61" s="41"/>
      <c r="AC61" s="41"/>
      <c r="AD61" s="17"/>
      <c r="AE61" s="17"/>
      <c r="AF61" s="17"/>
      <c r="AG61" s="17"/>
      <c r="AH61" s="17"/>
      <c r="AJ61" s="91"/>
    </row>
    <row r="62" spans="1:36" s="77" customFormat="1" ht="13.35" customHeight="1">
      <c r="A62" s="21"/>
      <c r="B62" s="80"/>
      <c r="C62" s="78" t="s">
        <v>1211</v>
      </c>
      <c r="D62" s="80"/>
      <c r="E62" s="80"/>
      <c r="F62" s="80"/>
      <c r="G62" s="80"/>
      <c r="H62" s="80"/>
      <c r="I62" s="80"/>
      <c r="J62" s="80"/>
      <c r="M62" s="80"/>
      <c r="N62" s="78" t="s">
        <v>1212</v>
      </c>
      <c r="O62" s="78"/>
      <c r="P62" s="78"/>
      <c r="Q62" s="78"/>
      <c r="R62" s="78"/>
      <c r="S62" s="78"/>
      <c r="T62" s="78"/>
      <c r="U62" s="78"/>
      <c r="V62" s="78"/>
      <c r="W62" s="78"/>
      <c r="Z62" s="78"/>
      <c r="AA62" s="78" t="s">
        <v>1213</v>
      </c>
      <c r="AB62" s="78"/>
      <c r="AC62" s="78"/>
      <c r="AD62" s="78"/>
      <c r="AE62" s="78"/>
      <c r="AF62" s="80"/>
      <c r="AG62" s="80"/>
      <c r="AH62" s="80"/>
      <c r="AJ62" s="92"/>
    </row>
    <row r="63" spans="1:36" s="16" customFormat="1" ht="13.35" customHeight="1">
      <c r="A63" s="21"/>
      <c r="B63" s="43" t="s">
        <v>1181</v>
      </c>
      <c r="C63" s="17" t="s">
        <v>1214</v>
      </c>
      <c r="D63" s="17"/>
      <c r="E63" s="17"/>
      <c r="F63" s="41"/>
      <c r="G63" s="41"/>
      <c r="H63" s="10"/>
      <c r="J63" s="17"/>
      <c r="L63" s="17"/>
      <c r="Q63" s="43" t="s">
        <v>1181</v>
      </c>
      <c r="R63" s="17" t="s">
        <v>1215</v>
      </c>
      <c r="S63" s="17"/>
      <c r="AJ63" s="91"/>
    </row>
    <row r="64" spans="1:36" s="77" customFormat="1" ht="13.35" customHeight="1">
      <c r="A64" s="21"/>
      <c r="B64" s="80"/>
      <c r="C64" s="78" t="s">
        <v>1216</v>
      </c>
      <c r="D64" s="80"/>
      <c r="E64" s="78"/>
      <c r="F64" s="10"/>
      <c r="G64" s="78"/>
      <c r="H64" s="10"/>
      <c r="I64" s="78"/>
      <c r="J64" s="80"/>
      <c r="L64" s="80"/>
      <c r="Q64" s="80"/>
      <c r="R64" s="78" t="s">
        <v>1217</v>
      </c>
      <c r="S64" s="80"/>
      <c r="AJ64" s="92"/>
    </row>
    <row r="65" spans="1:36" s="16" customFormat="1" ht="13.35" customHeight="1">
      <c r="A65" s="21"/>
      <c r="B65" s="43" t="s">
        <v>1181</v>
      </c>
      <c r="C65" s="17" t="s">
        <v>1218</v>
      </c>
      <c r="F65" s="17"/>
      <c r="G65" s="17"/>
      <c r="H65" s="17"/>
      <c r="I65" s="17"/>
      <c r="J65" s="17"/>
      <c r="K65" s="17"/>
      <c r="L65" s="469"/>
      <c r="M65" s="469"/>
      <c r="N65" s="17"/>
      <c r="O65" s="17"/>
      <c r="Q65" s="43" t="s">
        <v>1181</v>
      </c>
      <c r="R65" s="17" t="s">
        <v>1219</v>
      </c>
      <c r="S65" s="41"/>
      <c r="T65" s="41"/>
      <c r="Y65" s="17"/>
      <c r="Z65" s="17"/>
      <c r="AA65" s="17"/>
      <c r="AB65" s="17"/>
      <c r="AC65" s="17"/>
      <c r="AD65" s="17"/>
      <c r="AE65" s="17"/>
      <c r="AF65" s="17"/>
      <c r="AG65" s="17"/>
      <c r="AH65" s="17"/>
      <c r="AJ65" s="91"/>
    </row>
    <row r="66" spans="1:36" s="77" customFormat="1" ht="13.35" customHeight="1">
      <c r="A66" s="21"/>
      <c r="C66" s="78" t="s">
        <v>1220</v>
      </c>
      <c r="F66" s="80"/>
      <c r="G66" s="80"/>
      <c r="H66" s="80"/>
      <c r="I66" s="80"/>
      <c r="J66" s="80"/>
      <c r="K66" s="80"/>
      <c r="L66" s="472"/>
      <c r="M66" s="472"/>
      <c r="N66" s="80"/>
      <c r="O66" s="80"/>
      <c r="P66" s="80"/>
      <c r="R66" s="78" t="s">
        <v>1221</v>
      </c>
      <c r="S66" s="78"/>
      <c r="Y66" s="80"/>
      <c r="Z66" s="80"/>
      <c r="AA66" s="80"/>
      <c r="AB66" s="80"/>
      <c r="AC66" s="80"/>
      <c r="AD66" s="80"/>
      <c r="AE66" s="80"/>
      <c r="AF66" s="80"/>
      <c r="AG66" s="80"/>
      <c r="AH66" s="80"/>
      <c r="AJ66" s="92"/>
    </row>
    <row r="67" spans="1:36" s="16" customFormat="1" ht="13.35" customHeight="1">
      <c r="A67" s="21"/>
      <c r="B67" s="43" t="s">
        <v>178</v>
      </c>
      <c r="C67" s="17" t="s">
        <v>1222</v>
      </c>
      <c r="D67" s="41"/>
      <c r="E67" s="41"/>
      <c r="F67" s="17"/>
      <c r="G67" s="78"/>
      <c r="H67" s="17"/>
      <c r="I67" s="17"/>
      <c r="J67" s="17"/>
      <c r="K67" s="17"/>
      <c r="L67" s="78"/>
      <c r="N67" s="80"/>
      <c r="O67" s="17"/>
      <c r="P67" s="17"/>
      <c r="Q67" s="17"/>
      <c r="R67" s="17"/>
      <c r="S67" s="17"/>
      <c r="T67" s="77"/>
      <c r="U67" s="17"/>
      <c r="Y67" s="41"/>
      <c r="Z67" s="17"/>
      <c r="AA67" s="80"/>
      <c r="AB67" s="17"/>
      <c r="AC67" s="17"/>
      <c r="AD67" s="17"/>
      <c r="AE67" s="17"/>
      <c r="AF67" s="17"/>
      <c r="AG67" s="17"/>
      <c r="AJ67" s="91"/>
    </row>
    <row r="68" spans="1:36" s="77" customFormat="1" ht="13.35" customHeight="1">
      <c r="A68" s="21"/>
      <c r="B68" s="80"/>
      <c r="C68" s="78" t="s">
        <v>1223</v>
      </c>
      <c r="D68" s="78"/>
      <c r="E68" s="78"/>
      <c r="F68" s="78"/>
      <c r="G68" s="78"/>
      <c r="H68" s="78"/>
      <c r="I68" s="78"/>
      <c r="J68" s="78"/>
      <c r="K68" s="78"/>
      <c r="L68" s="78"/>
      <c r="N68" s="78"/>
      <c r="O68" s="78"/>
      <c r="P68" s="10"/>
      <c r="Q68" s="78"/>
      <c r="R68" s="78"/>
      <c r="S68" s="78"/>
      <c r="T68" s="78"/>
      <c r="U68" s="78"/>
      <c r="Y68" s="78"/>
      <c r="AB68" s="41"/>
      <c r="AC68" s="41"/>
      <c r="AD68" s="41"/>
      <c r="AE68" s="41"/>
      <c r="AF68" s="41"/>
      <c r="AG68" s="41"/>
      <c r="AH68" s="41"/>
      <c r="AJ68" s="92"/>
    </row>
    <row r="69" spans="1:36" s="16" customFormat="1" ht="13.35" customHeight="1">
      <c r="A69" s="21"/>
      <c r="B69" s="43" t="s">
        <v>1181</v>
      </c>
      <c r="C69" s="17" t="s">
        <v>1224</v>
      </c>
      <c r="D69" s="17"/>
      <c r="E69" s="17"/>
      <c r="F69" s="17"/>
      <c r="G69" s="17"/>
      <c r="H69" s="41"/>
      <c r="I69" s="41"/>
      <c r="J69" s="43" t="s">
        <v>1181</v>
      </c>
      <c r="K69" s="17" t="s">
        <v>464</v>
      </c>
      <c r="L69" s="78"/>
      <c r="M69" s="78"/>
      <c r="N69" s="17"/>
      <c r="O69" s="17"/>
      <c r="P69" s="17"/>
      <c r="Q69" s="43" t="s">
        <v>1181</v>
      </c>
      <c r="R69" s="17" t="s">
        <v>1225</v>
      </c>
      <c r="S69" s="17"/>
      <c r="T69" s="78"/>
      <c r="U69" s="17"/>
      <c r="V69" s="78"/>
      <c r="W69" s="17"/>
      <c r="X69" s="43" t="s">
        <v>1181</v>
      </c>
      <c r="Y69" s="17" t="s">
        <v>807</v>
      </c>
      <c r="Z69" s="17"/>
      <c r="AA69" s="17"/>
      <c r="AB69" s="1757"/>
      <c r="AC69" s="1757"/>
      <c r="AD69" s="1757"/>
      <c r="AE69" s="1757"/>
      <c r="AF69" s="1757"/>
      <c r="AG69" s="1757"/>
      <c r="AH69" s="17" t="s">
        <v>1167</v>
      </c>
      <c r="AI69" s="41"/>
      <c r="AJ69" s="91"/>
    </row>
    <row r="70" spans="1:36" s="77" customFormat="1" ht="13.35" customHeight="1">
      <c r="A70" s="76"/>
      <c r="B70" s="17"/>
      <c r="C70" s="78" t="s">
        <v>1226</v>
      </c>
      <c r="D70" s="17"/>
      <c r="E70" s="17"/>
      <c r="F70" s="17"/>
      <c r="G70" s="17"/>
      <c r="H70" s="17"/>
      <c r="I70" s="17"/>
      <c r="J70" s="17"/>
      <c r="K70" s="5" t="s">
        <v>1227</v>
      </c>
      <c r="L70" s="17"/>
      <c r="M70" s="41"/>
      <c r="N70" s="17"/>
      <c r="O70" s="17"/>
      <c r="P70" s="17"/>
      <c r="Q70" s="17"/>
      <c r="R70" s="5" t="s">
        <v>1228</v>
      </c>
      <c r="S70" s="17"/>
      <c r="T70" s="17"/>
      <c r="U70" s="17"/>
      <c r="V70" s="17"/>
      <c r="W70" s="17"/>
      <c r="X70" s="17"/>
      <c r="Y70" s="78" t="s">
        <v>1169</v>
      </c>
      <c r="Z70" s="17"/>
      <c r="AA70" s="89"/>
      <c r="AB70" s="1757"/>
      <c r="AC70" s="1757"/>
      <c r="AD70" s="1757"/>
      <c r="AE70" s="1757"/>
      <c r="AF70" s="1757"/>
      <c r="AG70" s="1757"/>
      <c r="AH70" s="17"/>
      <c r="AJ70" s="92"/>
    </row>
    <row r="71" spans="1:36" s="77" customFormat="1" ht="13.35" customHeight="1">
      <c r="A71" s="76"/>
      <c r="AJ71" s="92"/>
    </row>
    <row r="72" spans="1:36" ht="13.35" customHeight="1">
      <c r="A72" s="124"/>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474"/>
    </row>
    <row r="73" spans="1:36" ht="13.35" customHeight="1">
      <c r="A73" s="20"/>
      <c r="B73" s="17"/>
      <c r="C73" s="17"/>
      <c r="D73" s="17"/>
      <c r="E73" s="17"/>
      <c r="F73" s="17"/>
      <c r="G73" s="17"/>
      <c r="H73" s="17"/>
      <c r="I73" s="17"/>
      <c r="J73" s="17"/>
      <c r="K73" s="5"/>
      <c r="L73" s="17"/>
      <c r="M73" s="41"/>
      <c r="N73" s="17"/>
      <c r="O73" s="17"/>
      <c r="P73" s="17"/>
      <c r="Q73" s="17"/>
      <c r="R73" s="5"/>
      <c r="S73" s="17"/>
      <c r="T73" s="17"/>
      <c r="U73" s="17"/>
      <c r="V73" s="17"/>
      <c r="W73" s="17"/>
      <c r="X73" s="17"/>
      <c r="Y73" s="78"/>
      <c r="Z73" s="78"/>
      <c r="AA73" s="89"/>
      <c r="AB73" s="17"/>
      <c r="AC73" s="16"/>
      <c r="AD73" s="16"/>
      <c r="AE73" s="17"/>
      <c r="AF73" s="17"/>
      <c r="AG73" s="17"/>
      <c r="AH73" s="17"/>
    </row>
  </sheetData>
  <sheetProtection sheet="1" formatCells="0" selectLockedCells="1"/>
  <mergeCells count="39">
    <mergeCell ref="AB69:AG70"/>
    <mergeCell ref="N44:W45"/>
    <mergeCell ref="C51:M52"/>
    <mergeCell ref="Q51:Y52"/>
    <mergeCell ref="C54:M55"/>
    <mergeCell ref="Q54:Y55"/>
    <mergeCell ref="C57:M58"/>
    <mergeCell ref="R57:AA58"/>
    <mergeCell ref="I41:L42"/>
    <mergeCell ref="M41:N41"/>
    <mergeCell ref="O41:P42"/>
    <mergeCell ref="Q41:R41"/>
    <mergeCell ref="S41:T42"/>
    <mergeCell ref="M42:N42"/>
    <mergeCell ref="Q42:R42"/>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199"/>
  <dataValidations count="1">
    <dataValidation type="list" allowBlank="1" showInputMessage="1" showErrorMessage="1" sqref="Z61 X69 C26 B67 B63 AA50 M48 B56 M59 Q56 B61 Q65 B65 B69 Q63 J69 AE37 W39 W37 O37 C39 C37 C28 O24 I24 C24 B50 O50:P50 O53:P53 Q69 B53 B59 M61 B48 Z53:AA53 AC50 AC53 Z59" xr:uid="{A9EA4808-BC34-4698-8EBA-D7F06AF37F9C}">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7" master=""/>
  <rangeList sheetStid="17" master=""/>
  <rangeList sheetStid="6" master=""/>
  <rangeList sheetStid="3" master=""/>
  <rangeList sheetStid="4" master=""/>
  <rangeList sheetStid="20" master="">
    <arrUserId title="範囲2_1_1_1_1_1_1_1_1_1_1_1_1_1_1_1_1_1_1" rangeCreator="" othersAccessPermission="edit"/>
    <arrUserId title="範囲1_1_1_1_1_1_1_1_1_1_1_1_1_1_1_1_1_1_1" rangeCreator="" othersAccessPermission="edit"/>
  </rangeList>
  <rangeList sheetStid="21" master=""/>
  <rangeList sheetStid="22" master=""/>
  <rangeList sheetStid="23" master=""/>
  <rangeList sheetStid="24" master=""/>
  <rangeList sheetStid="26" master=""/>
  <rangeList sheetStid="27" master=""/>
</allowEditUser>
</file>

<file path=customXml/item2.xml>��< ? x m l   v e r s i o n = " 1 . 0 "   e n c o d i n g = " u t f - 1 6 " ? > < D a t a M a s h u p   x m l n s = " h t t p : / / s c h e m a s . m i c r o s o f t . c o m / D a t a M a s h u p " > A A A A A B Q D A A B Q S w M E F A A C A A g A O m U l V 6 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O m U l 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p l J V c o i k e 4 D g A A A B E A A A A T A B w A R m 9 y b X V s Y X M v U 2 V j d G l v b j E u b S C i G A A o o B Q A A A A A A A A A A A A A A A A A A A A A A A A A A A A r T k 0 u y c z P U w i G 0 I b W A F B L A Q I t A B Q A A g A I A D p l J V e p P F u A p A A A A P Y A A A A S A A A A A A A A A A A A A A A A A A A A A A B D b 2 5 m a W c v U G F j a 2 F n Z S 5 4 b W x Q S w E C L Q A U A A I A C A A 6 Z S V X D 8 r p q 6 Q A A A D p A A A A E w A A A A A A A A A A A A A A A A D w A A A A W 0 N v b n R l b n R f V H l w Z X N d L n h t b F B L A Q I t A B Q A A g A I A D p l J 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k o 2 J m Q D k a Q 7 T t b a L K n m H g A A A A A A I A A A A A A B B m A A A A A Q A A I A A A A I W L P P + n 9 L w u W H 5 s I E I B z 7 V N 1 z N C 1 F O B 9 w R n 1 v J l Y S i 6 A A A A A A 6 A A A A A A g A A I A A A A M 9 + z c s g g 6 I r N y e m V g + Q x g K K A a X O d R j d P K 4 z m Y I Y m 9 O 2 U A A A A K v r 1 e l x I h B v K z I X A D h m f r a K j + H a P O g 0 1 c 7 u p m 5 Y h f W 7 T R n S d R f l Q R v s W f I D E J / Q r 9 a 1 r p h p u 1 x D 6 X M L 1 4 N J D j o h 2 C N d Q U u s x S x n w T w + 7 k f L Q A A A A L h c R J V q 3 1 s 9 c 7 I G H n T K d L s Z j U 5 h S 0 m 8 k I z l B 1 Q k / 0 R V o k p h u e p 0 F x 8 1 c R / N N 3 h r 9 x t O d H d k b D 0 R N r u A g 2 l q w 4 I = < / D a t a M a s h u p > 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C44162FB-4379-4B17-96C8-411DCACE60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基本情報</vt:lpstr>
      <vt:lpstr>表紙</vt:lpstr>
      <vt:lpstr>入学願書</vt:lpstr>
      <vt:lpstr>履歴書</vt:lpstr>
      <vt:lpstr>経費支弁書</vt:lpstr>
      <vt:lpstr>申請人用（認定）</vt:lpstr>
      <vt:lpstr>申請人用（認定）２Ｐ </vt:lpstr>
      <vt:lpstr>申請人用（認定）３Ｐ </vt:lpstr>
      <vt:lpstr>所属機関用（認定）１Ｐ</vt:lpstr>
      <vt:lpstr>所属機関用（認定）２Ｐ </vt:lpstr>
      <vt:lpstr>認定_日本語_適正Ⅰ</vt:lpstr>
      <vt:lpstr>別紙</vt:lpstr>
      <vt:lpstr>経費支弁書!Print_Area</vt:lpstr>
      <vt:lpstr>'所属機関用（認定）１Ｐ'!Print_Area</vt:lpstr>
      <vt:lpstr>'所属機関用（認定）２Ｐ '!Print_Area</vt:lpstr>
      <vt:lpstr>'申請人用（認定）'!Print_Area</vt:lpstr>
      <vt:lpstr>'申請人用（認定）２Ｐ '!Print_Area</vt:lpstr>
      <vt:lpstr>'申請人用（認定）３Ｐ '!Print_Area</vt:lpstr>
      <vt:lpstr>入学願書!Print_Area</vt:lpstr>
      <vt:lpstr>認定_日本語_適正Ⅰ!Print_Area</vt:lpstr>
      <vt:lpstr>表紙!Print_Area</vt:lpstr>
      <vt:lpstr>別紙!Print_Area</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syutoku01</dc:creator>
  <cp:lastModifiedBy>shukatau riku</cp:lastModifiedBy>
  <cp:lastPrinted>2025-10-20T03:31:03Z</cp:lastPrinted>
  <dcterms:created xsi:type="dcterms:W3CDTF">2015-06-05T18:17:00Z</dcterms:created>
  <dcterms:modified xsi:type="dcterms:W3CDTF">2026-07-13T11:28:56Z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F8D013AC66784CC3A84B9D28E2327FE4_12</vt:lpwstr>
  </property>
  <property fmtid="{D5CDD505-2E9C-101B-9397-08002B2CF9AE}" pid="3" name="KSOProductBuildVer">
    <vt:lpwstr>1041-12.2.0.17119</vt:lpwstr>
  </property>
</Properties>
</file>